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Website Docs\Summer\"/>
    </mc:Choice>
  </mc:AlternateContent>
  <xr:revisionPtr revIDLastSave="0" documentId="8_{D133C332-A9A3-4D98-95E8-037BBA44B35D}" xr6:coauthVersionLast="47" xr6:coauthVersionMax="47" xr10:uidLastSave="{00000000-0000-0000-0000-000000000000}"/>
  <bookViews>
    <workbookView xWindow="-28920" yWindow="-120" windowWidth="29040" windowHeight="15840" tabRatio="810" xr2:uid="{00000000-000D-0000-FFFF-FFFF00000000}"/>
  </bookViews>
  <sheets>
    <sheet name="Summer Calculator" sheetId="9" r:id="rId1"/>
    <sheet name="Tuition" sheetId="7" state="hidden" r:id="rId2"/>
    <sheet name="Books" sheetId="29" state="hidden" r:id="rId3"/>
    <sheet name="Other" sheetId="27" state="hidden" r:id="rId4"/>
    <sheet name="Calcs" sheetId="30" state="hidden" r:id="rId5"/>
    <sheet name="Defined Names" sheetId="31" state="hidden" r:id="rId6"/>
  </sheets>
  <definedNames>
    <definedName name="_xlnm._FilterDatabase" localSheetId="1" hidden="1">Tuition!$A$1:$L$43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Tuition!$A$2:$A$43</definedName>
    <definedName name="maximum">#REF!</definedName>
    <definedName name="Min">#REF!</definedName>
    <definedName name="On_Campus">#REF!</definedName>
    <definedName name="pp">#REF!</definedName>
    <definedName name="Program">Tuition!$A$1:$A$279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Tuition!$A$2:$F$43</definedName>
    <definedName name="TuitionRate">Tuition!#REF!</definedName>
    <definedName name="U__Revised_Summer">#REF!</definedName>
    <definedName name="UG___University_College1">Tuition!$A$2:$F$43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4" i="7" l="1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BC41" i="7" l="1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H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38" i="7"/>
  <c r="AH3" i="7"/>
  <c r="AH2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3" i="7"/>
  <c r="K2" i="7"/>
  <c r="Y31" i="7"/>
  <c r="AB29" i="7"/>
  <c r="Q28" i="7"/>
  <c r="AA27" i="7"/>
  <c r="M19" i="7"/>
  <c r="K17" i="7"/>
  <c r="W16" i="7"/>
  <c r="AB15" i="7"/>
  <c r="AA14" i="7"/>
  <c r="AF13" i="7"/>
  <c r="M8" i="7"/>
  <c r="AF9" i="7"/>
  <c r="K5" i="7" l="1"/>
  <c r="P9" i="7"/>
  <c r="R9" i="7"/>
  <c r="AF8" i="7"/>
  <c r="V13" i="7"/>
  <c r="AD7" i="7"/>
  <c r="N7" i="7"/>
  <c r="AC7" i="7"/>
  <c r="M7" i="7"/>
  <c r="AB7" i="7"/>
  <c r="L7" i="7"/>
  <c r="AA7" i="7"/>
  <c r="Z7" i="7"/>
  <c r="X7" i="7"/>
  <c r="W7" i="7"/>
  <c r="V7" i="7"/>
  <c r="U7" i="7"/>
  <c r="S7" i="7"/>
  <c r="V30" i="7"/>
  <c r="U30" i="7"/>
  <c r="T30" i="7"/>
  <c r="S30" i="7"/>
  <c r="R30" i="7"/>
  <c r="Q30" i="7"/>
  <c r="AF30" i="7"/>
  <c r="P30" i="7"/>
  <c r="AE30" i="7"/>
  <c r="O30" i="7"/>
  <c r="AD30" i="7"/>
  <c r="N30" i="7"/>
  <c r="AC30" i="7"/>
  <c r="M30" i="7"/>
  <c r="AB30" i="7"/>
  <c r="L30" i="7"/>
  <c r="AA30" i="7"/>
  <c r="Z30" i="7"/>
  <c r="Y30" i="7"/>
  <c r="X30" i="7"/>
  <c r="Q9" i="7"/>
  <c r="P13" i="7"/>
  <c r="K7" i="7"/>
  <c r="S9" i="7"/>
  <c r="X13" i="7"/>
  <c r="U9" i="7"/>
  <c r="Y13" i="7"/>
  <c r="Z9" i="7"/>
  <c r="K9" i="7"/>
  <c r="Q14" i="7"/>
  <c r="U13" i="7"/>
  <c r="T13" i="7"/>
  <c r="S13" i="7"/>
  <c r="R13" i="7"/>
  <c r="Q13" i="7"/>
  <c r="AE13" i="7"/>
  <c r="O13" i="7"/>
  <c r="AD13" i="7"/>
  <c r="N13" i="7"/>
  <c r="AC13" i="7"/>
  <c r="M13" i="7"/>
  <c r="AB13" i="7"/>
  <c r="L13" i="7"/>
  <c r="AA13" i="7"/>
  <c r="Z13" i="7"/>
  <c r="W13" i="7"/>
  <c r="K8" i="7"/>
  <c r="K27" i="7"/>
  <c r="L8" i="7"/>
  <c r="AF14" i="7"/>
  <c r="P14" i="7"/>
  <c r="AE14" i="7"/>
  <c r="O14" i="7"/>
  <c r="AD14" i="7"/>
  <c r="N14" i="7"/>
  <c r="AC14" i="7"/>
  <c r="M14" i="7"/>
  <c r="AB14" i="7"/>
  <c r="L14" i="7"/>
  <c r="Z14" i="7"/>
  <c r="Y14" i="7"/>
  <c r="X14" i="7"/>
  <c r="W14" i="7"/>
  <c r="V14" i="7"/>
  <c r="U14" i="7"/>
  <c r="T14" i="7"/>
  <c r="S14" i="7"/>
  <c r="R14" i="7"/>
  <c r="K13" i="7"/>
  <c r="O7" i="7"/>
  <c r="L15" i="7"/>
  <c r="Z8" i="7"/>
  <c r="Y8" i="7"/>
  <c r="X8" i="7"/>
  <c r="W8" i="7"/>
  <c r="V8" i="7"/>
  <c r="T8" i="7"/>
  <c r="S8" i="7"/>
  <c r="R8" i="7"/>
  <c r="Q8" i="7"/>
  <c r="AE8" i="7"/>
  <c r="O8" i="7"/>
  <c r="K14" i="7"/>
  <c r="K28" i="7"/>
  <c r="P7" i="7"/>
  <c r="N8" i="7"/>
  <c r="AE9" i="7"/>
  <c r="O9" i="7"/>
  <c r="AD9" i="7"/>
  <c r="N9" i="7"/>
  <c r="AC9" i="7"/>
  <c r="M9" i="7"/>
  <c r="AB9" i="7"/>
  <c r="L9" i="7"/>
  <c r="AA9" i="7"/>
  <c r="Y9" i="7"/>
  <c r="X9" i="7"/>
  <c r="W9" i="7"/>
  <c r="V9" i="7"/>
  <c r="T9" i="7"/>
  <c r="AA15" i="7"/>
  <c r="Z15" i="7"/>
  <c r="Y15" i="7"/>
  <c r="X15" i="7"/>
  <c r="W15" i="7"/>
  <c r="V15" i="7"/>
  <c r="U15" i="7"/>
  <c r="T15" i="7"/>
  <c r="S15" i="7"/>
  <c r="R15" i="7"/>
  <c r="Q15" i="7"/>
  <c r="AF15" i="7"/>
  <c r="P15" i="7"/>
  <c r="AE15" i="7"/>
  <c r="O15" i="7"/>
  <c r="AD15" i="7"/>
  <c r="N15" i="7"/>
  <c r="AC15" i="7"/>
  <c r="M15" i="7"/>
  <c r="K15" i="7"/>
  <c r="K29" i="7"/>
  <c r="Q7" i="7"/>
  <c r="P8" i="7"/>
  <c r="V16" i="7"/>
  <c r="U16" i="7"/>
  <c r="T16" i="7"/>
  <c r="S16" i="7"/>
  <c r="R16" i="7"/>
  <c r="Q16" i="7"/>
  <c r="AF16" i="7"/>
  <c r="P16" i="7"/>
  <c r="AE16" i="7"/>
  <c r="O16" i="7"/>
  <c r="AD16" i="7"/>
  <c r="N16" i="7"/>
  <c r="AC16" i="7"/>
  <c r="M16" i="7"/>
  <c r="AB16" i="7"/>
  <c r="L16" i="7"/>
  <c r="AA16" i="7"/>
  <c r="Z16" i="7"/>
  <c r="Y16" i="7"/>
  <c r="X16" i="7"/>
  <c r="Z27" i="7"/>
  <c r="Y27" i="7"/>
  <c r="X27" i="7"/>
  <c r="W27" i="7"/>
  <c r="V27" i="7"/>
  <c r="U27" i="7"/>
  <c r="T27" i="7"/>
  <c r="S27" i="7"/>
  <c r="R27" i="7"/>
  <c r="Q27" i="7"/>
  <c r="AF27" i="7"/>
  <c r="P27" i="7"/>
  <c r="AE27" i="7"/>
  <c r="O27" i="7"/>
  <c r="AD27" i="7"/>
  <c r="N27" i="7"/>
  <c r="AC27" i="7"/>
  <c r="M27" i="7"/>
  <c r="AB27" i="7"/>
  <c r="L27" i="7"/>
  <c r="K16" i="7"/>
  <c r="K30" i="7"/>
  <c r="N5" i="7"/>
  <c r="R7" i="7"/>
  <c r="U8" i="7"/>
  <c r="R17" i="7"/>
  <c r="O5" i="7"/>
  <c r="T7" i="7"/>
  <c r="AA8" i="7"/>
  <c r="Q17" i="7"/>
  <c r="AF17" i="7"/>
  <c r="P17" i="7"/>
  <c r="AE17" i="7"/>
  <c r="O17" i="7"/>
  <c r="AD17" i="7"/>
  <c r="N17" i="7"/>
  <c r="AC17" i="7"/>
  <c r="M17" i="7"/>
  <c r="AB17" i="7"/>
  <c r="L17" i="7"/>
  <c r="AA17" i="7"/>
  <c r="Z17" i="7"/>
  <c r="Y17" i="7"/>
  <c r="X17" i="7"/>
  <c r="W17" i="7"/>
  <c r="V17" i="7"/>
  <c r="U17" i="7"/>
  <c r="T17" i="7"/>
  <c r="S17" i="7"/>
  <c r="AB19" i="7"/>
  <c r="L19" i="7"/>
  <c r="AA19" i="7"/>
  <c r="Z19" i="7"/>
  <c r="Y19" i="7"/>
  <c r="X19" i="7"/>
  <c r="W19" i="7"/>
  <c r="V19" i="7"/>
  <c r="U19" i="7"/>
  <c r="T19" i="7"/>
  <c r="S19" i="7"/>
  <c r="R19" i="7"/>
  <c r="Q19" i="7"/>
  <c r="AF19" i="7"/>
  <c r="P19" i="7"/>
  <c r="AE19" i="7"/>
  <c r="O19" i="7"/>
  <c r="AD19" i="7"/>
  <c r="N19" i="7"/>
  <c r="K19" i="7"/>
  <c r="P5" i="7"/>
  <c r="Y7" i="7"/>
  <c r="AB8" i="7"/>
  <c r="AC19" i="7"/>
  <c r="L29" i="7"/>
  <c r="X31" i="7"/>
  <c r="W31" i="7"/>
  <c r="V31" i="7"/>
  <c r="U31" i="7"/>
  <c r="T31" i="7"/>
  <c r="S31" i="7"/>
  <c r="R31" i="7"/>
  <c r="Q31" i="7"/>
  <c r="AF31" i="7"/>
  <c r="P31" i="7"/>
  <c r="AE31" i="7"/>
  <c r="O31" i="7"/>
  <c r="AD31" i="7"/>
  <c r="N31" i="7"/>
  <c r="AC31" i="7"/>
  <c r="M31" i="7"/>
  <c r="K31" i="7"/>
  <c r="AB31" i="7"/>
  <c r="L31" i="7"/>
  <c r="AA31" i="7"/>
  <c r="Z31" i="7"/>
  <c r="AE7" i="7"/>
  <c r="AC8" i="7"/>
  <c r="AF28" i="7"/>
  <c r="P28" i="7"/>
  <c r="AE28" i="7"/>
  <c r="O28" i="7"/>
  <c r="AD28" i="7"/>
  <c r="N28" i="7"/>
  <c r="AC28" i="7"/>
  <c r="M28" i="7"/>
  <c r="AB28" i="7"/>
  <c r="L28" i="7"/>
  <c r="AA28" i="7"/>
  <c r="Z28" i="7"/>
  <c r="Y28" i="7"/>
  <c r="X28" i="7"/>
  <c r="W28" i="7"/>
  <c r="V28" i="7"/>
  <c r="U28" i="7"/>
  <c r="T28" i="7"/>
  <c r="S28" i="7"/>
  <c r="R28" i="7"/>
  <c r="S5" i="7"/>
  <c r="R5" i="7"/>
  <c r="Q5" i="7"/>
  <c r="M5" i="7"/>
  <c r="L5" i="7"/>
  <c r="AA29" i="7"/>
  <c r="Z29" i="7"/>
  <c r="Y29" i="7"/>
  <c r="X29" i="7"/>
  <c r="W29" i="7"/>
  <c r="V29" i="7"/>
  <c r="U29" i="7"/>
  <c r="T29" i="7"/>
  <c r="S29" i="7"/>
  <c r="R29" i="7"/>
  <c r="Q29" i="7"/>
  <c r="AF29" i="7"/>
  <c r="P29" i="7"/>
  <c r="AE29" i="7"/>
  <c r="O29" i="7"/>
  <c r="AD29" i="7"/>
  <c r="N29" i="7"/>
  <c r="AC29" i="7"/>
  <c r="M29" i="7"/>
  <c r="AF7" i="7"/>
  <c r="AD8" i="7"/>
  <c r="W30" i="7"/>
  <c r="B6" i="30" l="1"/>
  <c r="B5" i="30"/>
  <c r="B4" i="30"/>
  <c r="F4" i="30" s="1"/>
  <c r="B3" i="30"/>
  <c r="C3" i="30" s="1"/>
  <c r="B2" i="30"/>
  <c r="C2" i="30" s="1"/>
  <c r="K11" i="30" l="1"/>
  <c r="K12" i="30" s="1"/>
  <c r="K10" i="30"/>
  <c r="E11" i="30"/>
  <c r="B12" i="30"/>
  <c r="B7" i="30"/>
  <c r="B11" i="30" s="1"/>
  <c r="B13" i="30" s="1"/>
  <c r="E10" i="30"/>
  <c r="D4" i="30"/>
  <c r="E4" i="30"/>
  <c r="N12" i="30" l="1"/>
  <c r="B21" i="9" s="1"/>
  <c r="B22" i="9"/>
  <c r="E12" i="30"/>
  <c r="B19" i="9" s="1"/>
  <c r="B10" i="30"/>
  <c r="B14" i="30" s="1"/>
  <c r="B18" i="9" s="1"/>
  <c r="B23" i="9" l="1"/>
  <c r="E8" i="27" l="1"/>
  <c r="E7" i="27"/>
  <c r="E6" i="27"/>
  <c r="H5" i="29"/>
  <c r="G5" i="29"/>
  <c r="F5" i="29"/>
  <c r="E5" i="29"/>
  <c r="H3" i="29"/>
  <c r="G3" i="29"/>
  <c r="F3" i="29"/>
  <c r="E3" i="29"/>
  <c r="D5" i="29"/>
  <c r="D3" i="29"/>
  <c r="E3" i="27"/>
  <c r="E2" i="27"/>
  <c r="D5" i="27"/>
  <c r="E5" i="27" s="1"/>
  <c r="D4" i="27"/>
  <c r="E4" i="27" s="1"/>
  <c r="F2" i="27"/>
  <c r="G2" i="27" s="1"/>
  <c r="T6" i="27" l="1"/>
  <c r="S6" i="27"/>
  <c r="R6" i="27"/>
  <c r="N6" i="27"/>
  <c r="Q6" i="27"/>
  <c r="P6" i="27"/>
  <c r="O6" i="27"/>
  <c r="M6" i="27"/>
  <c r="L6" i="27"/>
  <c r="I6" i="27"/>
  <c r="K6" i="27"/>
  <c r="J6" i="27"/>
  <c r="N10" i="30"/>
  <c r="I7" i="27"/>
  <c r="S7" i="27"/>
  <c r="T7" i="27"/>
  <c r="M7" i="27"/>
  <c r="K7" i="27"/>
  <c r="R7" i="27"/>
  <c r="Q7" i="27"/>
  <c r="P7" i="27"/>
  <c r="O7" i="27"/>
  <c r="N7" i="27"/>
  <c r="J7" i="27"/>
  <c r="L7" i="27"/>
  <c r="N11" i="30"/>
  <c r="L8" i="27"/>
  <c r="K8" i="27"/>
  <c r="J8" i="27"/>
  <c r="I8" i="27"/>
  <c r="M8" i="27"/>
  <c r="T8" i="27"/>
  <c r="S8" i="27"/>
  <c r="R8" i="27"/>
  <c r="Q8" i="27"/>
  <c r="P8" i="27"/>
  <c r="O8" i="27"/>
  <c r="N8" i="27"/>
  <c r="P2" i="27"/>
  <c r="T2" i="27"/>
  <c r="S2" i="27"/>
  <c r="Q2" i="27"/>
  <c r="K2" i="27"/>
  <c r="J2" i="27"/>
  <c r="R2" i="27"/>
  <c r="O2" i="27"/>
  <c r="N2" i="27"/>
  <c r="M2" i="27"/>
  <c r="L2" i="27"/>
  <c r="I2" i="27"/>
  <c r="F4" i="27"/>
  <c r="F3" i="27"/>
  <c r="G3" i="27" s="1"/>
  <c r="F5" i="27" l="1"/>
  <c r="G5" i="27" s="1"/>
  <c r="H10" i="30" s="1"/>
  <c r="H11" i="30" s="1"/>
  <c r="B20" i="9" s="1"/>
  <c r="G4" i="27"/>
  <c r="K20" i="7" l="1"/>
  <c r="X20" i="7"/>
  <c r="AB20" i="7"/>
  <c r="W20" i="7"/>
  <c r="L20" i="7"/>
  <c r="V20" i="7"/>
  <c r="AA20" i="7"/>
  <c r="U20" i="7"/>
  <c r="Z20" i="7"/>
  <c r="T20" i="7"/>
  <c r="M20" i="7"/>
  <c r="S20" i="7"/>
  <c r="R20" i="7"/>
  <c r="Q20" i="7"/>
  <c r="AF20" i="7"/>
  <c r="P20" i="7"/>
  <c r="Y20" i="7"/>
  <c r="AE20" i="7"/>
  <c r="O20" i="7"/>
  <c r="AD20" i="7"/>
  <c r="N20" i="7"/>
  <c r="AC20" i="7"/>
  <c r="U36" i="7"/>
  <c r="N36" i="7"/>
  <c r="AC36" i="7"/>
  <c r="M36" i="7"/>
  <c r="AB36" i="7"/>
  <c r="L36" i="7"/>
  <c r="AA36" i="7"/>
  <c r="O36" i="7"/>
  <c r="Z36" i="7"/>
  <c r="T36" i="7"/>
  <c r="K36" i="7"/>
  <c r="AD36" i="7"/>
  <c r="Y36" i="7"/>
  <c r="X36" i="7"/>
  <c r="S36" i="7"/>
  <c r="R36" i="7"/>
  <c r="Q36" i="7"/>
  <c r="W36" i="7"/>
  <c r="AF36" i="7"/>
  <c r="V36" i="7"/>
  <c r="P36" i="7"/>
  <c r="AE36" i="7"/>
  <c r="T21" i="7"/>
  <c r="AD21" i="7"/>
  <c r="N21" i="7"/>
  <c r="K21" i="7"/>
  <c r="AC21" i="7"/>
  <c r="M21" i="7"/>
  <c r="O21" i="7"/>
  <c r="AB21" i="7"/>
  <c r="L21" i="7"/>
  <c r="AA21" i="7"/>
  <c r="Z21" i="7"/>
  <c r="Y21" i="7"/>
  <c r="S21" i="7"/>
  <c r="X21" i="7"/>
  <c r="R21" i="7"/>
  <c r="W21" i="7"/>
  <c r="Q21" i="7"/>
  <c r="V21" i="7"/>
  <c r="AF21" i="7"/>
  <c r="U21" i="7"/>
  <c r="P21" i="7"/>
  <c r="AE21" i="7"/>
  <c r="K42" i="7"/>
  <c r="W42" i="7"/>
  <c r="Q42" i="7"/>
  <c r="V42" i="7"/>
  <c r="AF42" i="7"/>
  <c r="U42" i="7"/>
  <c r="P42" i="7"/>
  <c r="T42" i="7"/>
  <c r="AE42" i="7"/>
  <c r="S42" i="7"/>
  <c r="O42" i="7"/>
  <c r="AD42" i="7"/>
  <c r="N42" i="7"/>
  <c r="R42" i="7"/>
  <c r="AC42" i="7"/>
  <c r="M42" i="7"/>
  <c r="AB42" i="7"/>
  <c r="L42" i="7"/>
  <c r="AA42" i="7"/>
  <c r="Z42" i="7"/>
  <c r="X42" i="7"/>
  <c r="Y42" i="7"/>
  <c r="AO42" i="7"/>
  <c r="AN21" i="7"/>
  <c r="AE22" i="7"/>
  <c r="O22" i="7"/>
  <c r="AC22" i="7"/>
  <c r="P22" i="7"/>
  <c r="M22" i="7"/>
  <c r="Q22" i="7"/>
  <c r="AB22" i="7"/>
  <c r="AD22" i="7"/>
  <c r="L22" i="7"/>
  <c r="AA22" i="7"/>
  <c r="K22" i="7"/>
  <c r="Z22" i="7"/>
  <c r="Y22" i="7"/>
  <c r="N22" i="7"/>
  <c r="X22" i="7"/>
  <c r="W22" i="7"/>
  <c r="V22" i="7"/>
  <c r="U22" i="7"/>
  <c r="T22" i="7"/>
  <c r="S22" i="7"/>
  <c r="R22" i="7"/>
  <c r="AF22" i="7"/>
  <c r="M43" i="7"/>
  <c r="X43" i="7"/>
  <c r="W43" i="7"/>
  <c r="V43" i="7"/>
  <c r="U43" i="7"/>
  <c r="T43" i="7"/>
  <c r="S43" i="7"/>
  <c r="R43" i="7"/>
  <c r="Q43" i="7"/>
  <c r="Y43" i="7"/>
  <c r="AF43" i="7"/>
  <c r="P43" i="7"/>
  <c r="K43" i="7"/>
  <c r="AE43" i="7"/>
  <c r="AB43" i="7"/>
  <c r="O43" i="7"/>
  <c r="L43" i="7"/>
  <c r="AD43" i="7"/>
  <c r="AC43" i="7"/>
  <c r="AA43" i="7"/>
  <c r="N43" i="7"/>
  <c r="Z43" i="7"/>
  <c r="AK43" i="7"/>
  <c r="AO29" i="7"/>
  <c r="AY29" i="7"/>
  <c r="AI29" i="7"/>
  <c r="AX29" i="7"/>
  <c r="AW29" i="7"/>
  <c r="AV29" i="7"/>
  <c r="AU29" i="7"/>
  <c r="AT29" i="7"/>
  <c r="AN29" i="7"/>
  <c r="AS29" i="7"/>
  <c r="BC29" i="7"/>
  <c r="AR29" i="7"/>
  <c r="AM29" i="7"/>
  <c r="AQ29" i="7"/>
  <c r="BB29" i="7"/>
  <c r="AP29" i="7"/>
  <c r="AL29" i="7"/>
  <c r="BA29" i="7"/>
  <c r="AK29" i="7"/>
  <c r="AZ29" i="7"/>
  <c r="AJ29" i="7"/>
  <c r="AH29" i="7"/>
  <c r="AP14" i="7"/>
  <c r="AU14" i="7"/>
  <c r="AX14" i="7"/>
  <c r="AO14" i="7"/>
  <c r="AS14" i="7"/>
  <c r="AN14" i="7"/>
  <c r="BC14" i="7"/>
  <c r="AM14" i="7"/>
  <c r="BB14" i="7"/>
  <c r="AL14" i="7"/>
  <c r="AT14" i="7"/>
  <c r="BA14" i="7"/>
  <c r="AI14" i="7"/>
  <c r="AK14" i="7"/>
  <c r="AZ14" i="7"/>
  <c r="AJ14" i="7"/>
  <c r="AY14" i="7"/>
  <c r="AH14" i="7"/>
  <c r="AR14" i="7"/>
  <c r="AW14" i="7"/>
  <c r="AQ14" i="7"/>
  <c r="AV14" i="7"/>
  <c r="AY30" i="7"/>
  <c r="AI30" i="7"/>
  <c r="AX30" i="7"/>
  <c r="AW30" i="7"/>
  <c r="AV30" i="7"/>
  <c r="AU30" i="7"/>
  <c r="AT30" i="7"/>
  <c r="AS30" i="7"/>
  <c r="AR30" i="7"/>
  <c r="AQ30" i="7"/>
  <c r="AP30" i="7"/>
  <c r="AO30" i="7"/>
  <c r="AN30" i="7"/>
  <c r="BC30" i="7"/>
  <c r="AM30" i="7"/>
  <c r="BB30" i="7"/>
  <c r="AL30" i="7"/>
  <c r="BA30" i="7"/>
  <c r="AK30" i="7"/>
  <c r="AH30" i="7"/>
  <c r="AZ30" i="7"/>
  <c r="AJ30" i="7"/>
  <c r="BC27" i="7"/>
  <c r="AM27" i="7"/>
  <c r="BB27" i="7"/>
  <c r="AL27" i="7"/>
  <c r="BA27" i="7"/>
  <c r="AK27" i="7"/>
  <c r="AZ27" i="7"/>
  <c r="AJ27" i="7"/>
  <c r="AY27" i="7"/>
  <c r="AI27" i="7"/>
  <c r="AX27" i="7"/>
  <c r="AW27" i="7"/>
  <c r="AV27" i="7"/>
  <c r="AU27" i="7"/>
  <c r="AT27" i="7"/>
  <c r="AS27" i="7"/>
  <c r="AR27" i="7"/>
  <c r="AQ27" i="7"/>
  <c r="AP27" i="7"/>
  <c r="AO27" i="7"/>
  <c r="AN27" i="7"/>
  <c r="AH27" i="7"/>
  <c r="AV5" i="7"/>
  <c r="AU5" i="7"/>
  <c r="AT5" i="7"/>
  <c r="AS5" i="7"/>
  <c r="AR5" i="7"/>
  <c r="AQ5" i="7"/>
  <c r="AP5" i="7"/>
  <c r="AN5" i="7"/>
  <c r="BC5" i="7"/>
  <c r="AM5" i="7"/>
  <c r="BB5" i="7"/>
  <c r="AL5" i="7"/>
  <c r="BA5" i="7"/>
  <c r="AK5" i="7"/>
  <c r="AZ5" i="7"/>
  <c r="AJ5" i="7"/>
  <c r="AY5" i="7"/>
  <c r="AI5" i="7"/>
  <c r="AX5" i="7"/>
  <c r="AW5" i="7"/>
  <c r="AH5" i="7"/>
  <c r="AO5" i="7"/>
  <c r="AR9" i="7"/>
  <c r="AQ9" i="7"/>
  <c r="AP9" i="7"/>
  <c r="AO9" i="7"/>
  <c r="AN9" i="7"/>
  <c r="BC9" i="7"/>
  <c r="AM9" i="7"/>
  <c r="BB9" i="7"/>
  <c r="AL9" i="7"/>
  <c r="BA9" i="7"/>
  <c r="AK9" i="7"/>
  <c r="AZ9" i="7"/>
  <c r="AJ9" i="7"/>
  <c r="AY9" i="7"/>
  <c r="AI9" i="7"/>
  <c r="AX9" i="7"/>
  <c r="AW9" i="7"/>
  <c r="AV9" i="7"/>
  <c r="AU9" i="7"/>
  <c r="AT9" i="7"/>
  <c r="AS9" i="7"/>
  <c r="AH9" i="7"/>
  <c r="AT31" i="7"/>
  <c r="AS31" i="7"/>
  <c r="AR31" i="7"/>
  <c r="AQ31" i="7"/>
  <c r="AP31" i="7"/>
  <c r="AO31" i="7"/>
  <c r="AN31" i="7"/>
  <c r="BC31" i="7"/>
  <c r="AM31" i="7"/>
  <c r="BB31" i="7"/>
  <c r="AL31" i="7"/>
  <c r="BA31" i="7"/>
  <c r="AK31" i="7"/>
  <c r="AZ31" i="7"/>
  <c r="AJ31" i="7"/>
  <c r="AY31" i="7"/>
  <c r="AI31" i="7"/>
  <c r="AX31" i="7"/>
  <c r="AW31" i="7"/>
  <c r="AV31" i="7"/>
  <c r="AH31" i="7"/>
  <c r="AU31" i="7"/>
  <c r="BA20" i="7"/>
  <c r="AK20" i="7"/>
  <c r="AZ20" i="7"/>
  <c r="AJ20" i="7"/>
  <c r="AY20" i="7"/>
  <c r="AI20" i="7"/>
  <c r="AX20" i="7"/>
  <c r="AW20" i="7"/>
  <c r="AV20" i="7"/>
  <c r="AU20" i="7"/>
  <c r="AT20" i="7"/>
  <c r="AS20" i="7"/>
  <c r="AR20" i="7"/>
  <c r="AQ20" i="7"/>
  <c r="AP20" i="7"/>
  <c r="AO20" i="7"/>
  <c r="AN20" i="7"/>
  <c r="BC20" i="7"/>
  <c r="AM20" i="7"/>
  <c r="BB20" i="7"/>
  <c r="AL20" i="7"/>
  <c r="AH20" i="7"/>
  <c r="BC8" i="7"/>
  <c r="AM8" i="7"/>
  <c r="BB8" i="7"/>
  <c r="AL8" i="7"/>
  <c r="BA8" i="7"/>
  <c r="AK8" i="7"/>
  <c r="AZ8" i="7"/>
  <c r="AJ8" i="7"/>
  <c r="AY8" i="7"/>
  <c r="AI8" i="7"/>
  <c r="AX8" i="7"/>
  <c r="AW8" i="7"/>
  <c r="AV8" i="7"/>
  <c r="AU8" i="7"/>
  <c r="AT8" i="7"/>
  <c r="AS8" i="7"/>
  <c r="AR8" i="7"/>
  <c r="AQ8" i="7"/>
  <c r="AP8" i="7"/>
  <c r="AO8" i="7"/>
  <c r="AN8" i="7"/>
  <c r="AH8" i="7"/>
  <c r="AX13" i="7"/>
  <c r="AW13" i="7"/>
  <c r="AV13" i="7"/>
  <c r="AU13" i="7"/>
  <c r="AT13" i="7"/>
  <c r="AS13" i="7"/>
  <c r="AR13" i="7"/>
  <c r="AQ13" i="7"/>
  <c r="AP13" i="7"/>
  <c r="AO13" i="7"/>
  <c r="AN13" i="7"/>
  <c r="BC13" i="7"/>
  <c r="AM13" i="7"/>
  <c r="BB13" i="7"/>
  <c r="AL13" i="7"/>
  <c r="BA13" i="7"/>
  <c r="AK13" i="7"/>
  <c r="AZ13" i="7"/>
  <c r="AJ13" i="7"/>
  <c r="AY13" i="7"/>
  <c r="AI13" i="7"/>
  <c r="AH13" i="7"/>
  <c r="AN15" i="7"/>
  <c r="BC15" i="7"/>
  <c r="AM15" i="7"/>
  <c r="BB15" i="7"/>
  <c r="AL15" i="7"/>
  <c r="BA15" i="7"/>
  <c r="AK15" i="7"/>
  <c r="AZ15" i="7"/>
  <c r="AJ15" i="7"/>
  <c r="AY15" i="7"/>
  <c r="AI15" i="7"/>
  <c r="AX15" i="7"/>
  <c r="AW15" i="7"/>
  <c r="AV15" i="7"/>
  <c r="AU15" i="7"/>
  <c r="AT15" i="7"/>
  <c r="AS15" i="7"/>
  <c r="AR15" i="7"/>
  <c r="AQ15" i="7"/>
  <c r="AP15" i="7"/>
  <c r="AO15" i="7"/>
  <c r="AH15" i="7"/>
  <c r="AS28" i="7"/>
  <c r="AR28" i="7"/>
  <c r="AQ28" i="7"/>
  <c r="AP28" i="7"/>
  <c r="AO28" i="7"/>
  <c r="AN28" i="7"/>
  <c r="BC28" i="7"/>
  <c r="AM28" i="7"/>
  <c r="BB28" i="7"/>
  <c r="AL28" i="7"/>
  <c r="BA28" i="7"/>
  <c r="AK28" i="7"/>
  <c r="AZ28" i="7"/>
  <c r="AJ28" i="7"/>
  <c r="AY28" i="7"/>
  <c r="AI28" i="7"/>
  <c r="AX28" i="7"/>
  <c r="AW28" i="7"/>
  <c r="AV28" i="7"/>
  <c r="AU28" i="7"/>
  <c r="AH28" i="7"/>
  <c r="AT28" i="7"/>
  <c r="BB43" i="7"/>
  <c r="AL43" i="7"/>
  <c r="AI43" i="7"/>
  <c r="AX43" i="7"/>
  <c r="AW43" i="7"/>
  <c r="AV43" i="7"/>
  <c r="AU43" i="7"/>
  <c r="AT43" i="7"/>
  <c r="AQ7" i="7"/>
  <c r="AP7" i="7"/>
  <c r="AO7" i="7"/>
  <c r="AN7" i="7"/>
  <c r="BC7" i="7"/>
  <c r="AM7" i="7"/>
  <c r="BB7" i="7"/>
  <c r="AL7" i="7"/>
  <c r="BA7" i="7"/>
  <c r="AK7" i="7"/>
  <c r="AZ7" i="7"/>
  <c r="AJ7" i="7"/>
  <c r="AY7" i="7"/>
  <c r="AI7" i="7"/>
  <c r="AX7" i="7"/>
  <c r="AW7" i="7"/>
  <c r="AV7" i="7"/>
  <c r="AU7" i="7"/>
  <c r="AT7" i="7"/>
  <c r="AS7" i="7"/>
  <c r="AR7" i="7"/>
  <c r="AH7" i="7"/>
  <c r="AY16" i="7"/>
  <c r="AI16" i="7"/>
  <c r="AX16" i="7"/>
  <c r="AW16" i="7"/>
  <c r="AV16" i="7"/>
  <c r="AU16" i="7"/>
  <c r="AT16" i="7"/>
  <c r="AS16" i="7"/>
  <c r="AR16" i="7"/>
  <c r="AQ16" i="7"/>
  <c r="AP16" i="7"/>
  <c r="AO16" i="7"/>
  <c r="AN16" i="7"/>
  <c r="BC16" i="7"/>
  <c r="AM16" i="7"/>
  <c r="BB16" i="7"/>
  <c r="AL16" i="7"/>
  <c r="BA16" i="7"/>
  <c r="AK16" i="7"/>
  <c r="AZ16" i="7"/>
  <c r="AJ16" i="7"/>
  <c r="AH16" i="7"/>
  <c r="AQ22" i="7"/>
  <c r="AP22" i="7"/>
  <c r="AO22" i="7"/>
  <c r="AN22" i="7"/>
  <c r="BC22" i="7"/>
  <c r="AM22" i="7"/>
  <c r="BB22" i="7"/>
  <c r="AL22" i="7"/>
  <c r="BA22" i="7"/>
  <c r="AK22" i="7"/>
  <c r="AZ22" i="7"/>
  <c r="AJ22" i="7"/>
  <c r="AY22" i="7"/>
  <c r="AI22" i="7"/>
  <c r="AX22" i="7"/>
  <c r="AW22" i="7"/>
  <c r="AV22" i="7"/>
  <c r="AU22" i="7"/>
  <c r="AT22" i="7"/>
  <c r="AS22" i="7"/>
  <c r="AR22" i="7"/>
  <c r="AH22" i="7"/>
  <c r="AT17" i="7"/>
  <c r="AS17" i="7"/>
  <c r="AR17" i="7"/>
  <c r="AQ17" i="7"/>
  <c r="AP17" i="7"/>
  <c r="AO17" i="7"/>
  <c r="AN17" i="7"/>
  <c r="BC17" i="7"/>
  <c r="AM17" i="7"/>
  <c r="BB17" i="7"/>
  <c r="AL17" i="7"/>
  <c r="BA17" i="7"/>
  <c r="AK17" i="7"/>
  <c r="AZ17" i="7"/>
  <c r="AJ17" i="7"/>
  <c r="AY17" i="7"/>
  <c r="AI17" i="7"/>
  <c r="AX17" i="7"/>
  <c r="AW17" i="7"/>
  <c r="AV17" i="7"/>
  <c r="AH17" i="7"/>
  <c r="AU17" i="7"/>
  <c r="AO19" i="7"/>
  <c r="AN19" i="7"/>
  <c r="BC19" i="7"/>
  <c r="AM19" i="7"/>
  <c r="BB19" i="7"/>
  <c r="AL19" i="7"/>
  <c r="BA19" i="7"/>
  <c r="AK19" i="7"/>
  <c r="AZ19" i="7"/>
  <c r="AJ19" i="7"/>
  <c r="AY19" i="7"/>
  <c r="AI19" i="7"/>
  <c r="AX19" i="7"/>
  <c r="AW19" i="7"/>
  <c r="AV19" i="7"/>
  <c r="AU19" i="7"/>
  <c r="AT19" i="7"/>
  <c r="AS19" i="7"/>
  <c r="AR19" i="7"/>
  <c r="AQ19" i="7"/>
  <c r="AH19" i="7"/>
  <c r="AP19" i="7"/>
  <c r="BA36" i="7"/>
  <c r="AK36" i="7"/>
  <c r="AZ36" i="7"/>
  <c r="AJ36" i="7"/>
  <c r="AY36" i="7"/>
  <c r="AI36" i="7"/>
  <c r="AX36" i="7"/>
  <c r="AW36" i="7"/>
  <c r="AV36" i="7"/>
  <c r="AU36" i="7"/>
  <c r="AT36" i="7"/>
  <c r="AS36" i="7"/>
  <c r="AR36" i="7"/>
  <c r="AQ36" i="7"/>
  <c r="AP36" i="7"/>
  <c r="AO36" i="7"/>
  <c r="AN36" i="7"/>
  <c r="BC36" i="7"/>
  <c r="AM36" i="7"/>
  <c r="AL36" i="7"/>
  <c r="BB36" i="7"/>
  <c r="AH36" i="7"/>
  <c r="AM43" i="7" l="1"/>
  <c r="BC43" i="7"/>
  <c r="AQ42" i="7"/>
  <c r="AR42" i="7"/>
  <c r="AN43" i="7"/>
  <c r="AQ43" i="7"/>
  <c r="AO43" i="7"/>
  <c r="AP43" i="7"/>
  <c r="AR43" i="7"/>
  <c r="AS43" i="7"/>
  <c r="AJ43" i="7"/>
  <c r="BA43" i="7"/>
  <c r="AY43" i="7"/>
  <c r="AZ43" i="7"/>
  <c r="AH43" i="7"/>
  <c r="AQ21" i="7"/>
  <c r="AR21" i="7"/>
  <c r="AH21" i="7"/>
  <c r="AO21" i="7"/>
  <c r="AW21" i="7"/>
  <c r="AT42" i="7"/>
  <c r="AU42" i="7"/>
  <c r="AJ42" i="7"/>
  <c r="AW42" i="7"/>
  <c r="AI42" i="7"/>
  <c r="AY42" i="7"/>
  <c r="AP21" i="7"/>
  <c r="AX21" i="7"/>
  <c r="AS21" i="7"/>
  <c r="AI21" i="7"/>
  <c r="AT21" i="7"/>
  <c r="AV21" i="7"/>
  <c r="AJ21" i="7"/>
  <c r="AZ21" i="7"/>
  <c r="AV42" i="7"/>
  <c r="AY21" i="7"/>
  <c r="AK21" i="7"/>
  <c r="BA21" i="7"/>
  <c r="AX42" i="7"/>
  <c r="AU21" i="7"/>
  <c r="AL21" i="7"/>
  <c r="BB21" i="7"/>
  <c r="AM21" i="7"/>
  <c r="BC21" i="7"/>
  <c r="AZ42" i="7"/>
  <c r="AK42" i="7"/>
  <c r="BA42" i="7"/>
  <c r="AL42" i="7"/>
  <c r="BB42" i="7"/>
  <c r="AM42" i="7"/>
  <c r="AH42" i="7"/>
  <c r="AN42" i="7"/>
  <c r="AS42" i="7"/>
  <c r="AP42" i="7"/>
  <c r="BC4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6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2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<sst xmlns="http://schemas.openxmlformats.org/spreadsheetml/2006/main" count="524" uniqueCount="126">
  <si>
    <t>Transportation</t>
  </si>
  <si>
    <t>Resident</t>
  </si>
  <si>
    <t>Non-Resident</t>
  </si>
  <si>
    <t>Personal</t>
  </si>
  <si>
    <t>UG Books</t>
  </si>
  <si>
    <t>GR Books</t>
  </si>
  <si>
    <t>UG</t>
  </si>
  <si>
    <t>GR</t>
  </si>
  <si>
    <t>Updated?</t>
  </si>
  <si>
    <t>Y</t>
  </si>
  <si>
    <t>&gt;=12</t>
  </si>
  <si>
    <t>&gt;=9 but &lt;=11</t>
  </si>
  <si>
    <t>&gt;=6 but &lt;=8</t>
  </si>
  <si>
    <t>&lt;=5</t>
  </si>
  <si>
    <t>&gt;=6</t>
  </si>
  <si>
    <t>4 to 5</t>
  </si>
  <si>
    <t>2 or 1</t>
  </si>
  <si>
    <t>Online Service Fee</t>
  </si>
  <si>
    <t>&lt;-- choose from drop-down options</t>
  </si>
  <si>
    <t>How many credit hours will you be taking in summer?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</si>
  <si>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</si>
  <si>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</si>
  <si>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</si>
  <si>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Books and Supplies                                            </t>
    </r>
    <r>
      <rPr>
        <i/>
        <sz val="11"/>
        <rFont val="Arial"/>
        <family val="2"/>
      </rPr>
      <t>(value can change based on credit hours)</t>
    </r>
  </si>
  <si>
    <r>
      <t xml:space="preserve">Estimated Room and Board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</si>
  <si>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</si>
  <si>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</si>
  <si>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</si>
  <si>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</si>
  <si>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</si>
  <si>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</si>
  <si>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Annual Amount</t>
  </si>
  <si>
    <t>Semester Amount</t>
  </si>
  <si>
    <t>Residency</t>
  </si>
  <si>
    <t>Off-Campus Room</t>
  </si>
  <si>
    <t>Off-Campus Board</t>
  </si>
  <si>
    <t>Amount for 32 Weeks</t>
  </si>
  <si>
    <t>Per Week</t>
  </si>
  <si>
    <t>Room and Board Combined: 32 Weeks</t>
  </si>
  <si>
    <t>Room and Board Combined: 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</si>
  <si>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</si>
  <si>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</si>
  <si>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</si>
  <si>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</si>
  <si>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</si>
  <si>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</si>
  <si>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</si>
  <si>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</si>
  <si>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Resident Tuition, Fees, and College Tuition Per Credit Hour</t>
  </si>
  <si>
    <t>Non-Resident Tuition, Fees, and College Tuition Per Credit Hour</t>
  </si>
  <si>
    <t>GR - College of Business and Economics online - Business Data Analytics BUDA (uncapped)</t>
  </si>
  <si>
    <t>GR - College of Business and Economics online - Business Cyber Security Management (uncapped)</t>
  </si>
  <si>
    <t>GR - Statler College of Engineering and Mineral Resources online - Safety Management MS (uncapped)</t>
  </si>
  <si>
    <t>GR - College of Physical Activity and Sports Science online - Physical Education Teacher Education MS (uncapped)</t>
  </si>
  <si>
    <t>GR - College of Physical Activity and Sports Science online - Sport Coaching MS (uncapped)</t>
  </si>
  <si>
    <t>GR - College of Physical Activity and Sports Science online - Sport Management MS (uncapped)</t>
  </si>
  <si>
    <t>Online Fee?</t>
  </si>
  <si>
    <t>Are you admitted as a WV Resident or Non-Resident of the State?</t>
  </si>
  <si>
    <t>Choose Residency</t>
  </si>
  <si>
    <t>Choose your level, college, and/or program of study</t>
  </si>
  <si>
    <t>Are you an undergraduate or graduate/professional student?</t>
  </si>
  <si>
    <t>Graduate/Professional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</si>
  <si>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</si>
  <si>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</si>
  <si>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</si>
  <si>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</si>
  <si>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</si>
  <si>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</si>
  <si>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</si>
  <si>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</si>
  <si>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Uncapped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</si>
  <si>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</si>
  <si>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</si>
  <si>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</si>
  <si>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</si>
  <si>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</si>
  <si>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</si>
  <si>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</si>
  <si>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Per Credit Hour R&amp;B based on UG/GR</t>
  </si>
  <si>
    <t>Calculations by week (for testing)</t>
  </si>
  <si>
    <t>Room and Board Based on Weeks</t>
  </si>
  <si>
    <t>UG Personal</t>
  </si>
  <si>
    <t>GR Personal</t>
  </si>
  <si>
    <t>Personal Based on Credits</t>
  </si>
  <si>
    <t>Books Based on Credits</t>
  </si>
  <si>
    <t>R Transportation</t>
  </si>
  <si>
    <t>NR Transportation</t>
  </si>
  <si>
    <t>Transportation Based on Weeks</t>
  </si>
  <si>
    <t>Credits</t>
  </si>
  <si>
    <t>GR - College of Business and Economics online - Economics (uncapped)</t>
  </si>
  <si>
    <t>GR - College of Business and Economics online - Forensic Accounting and Fraud Examination MS (uncapped)</t>
  </si>
  <si>
    <t>GR - College of Business and Economics online - Online Hybrid MBA (uncapped)</t>
  </si>
  <si>
    <t>GR - College of Education and Human Services online - Advanced Elementary Education MA (uncapped)</t>
  </si>
  <si>
    <t>GR - College of Education and Human Services online - Clinical Rehabilitation and Mental Health Counseling (uncapped)</t>
  </si>
  <si>
    <t>GR - College of Education and Human Services online - Digital Technologies and Connected Learning MA (uncapped)</t>
  </si>
  <si>
    <t>GR - Eberly College of Arts and Sciences online - Communication Studies (uncapped)</t>
  </si>
  <si>
    <t>GR - Eberly College of Arts and Sciences online - Leadership Studies Graduate Certificate (uncapped)</t>
  </si>
  <si>
    <t>GR - Eberly College of Arts and Sciences online - Social Work MSW (uncapped)</t>
  </si>
  <si>
    <t>GR - College of Education and Human Services online - Educational Psychology (uncapped)</t>
  </si>
  <si>
    <t>GR - College of Education and Human Services online - Elementary Math Specialist (uncapped)</t>
  </si>
  <si>
    <t>GR - College of Education and Human Services online - Higher Education Administration (uncapped)</t>
  </si>
  <si>
    <t>GR - College of Education and Human Services online - Instructional Design and Technology Ed.D. (uncapped)</t>
  </si>
  <si>
    <t>GR - College of Education and Human Services online - Instructional Design and Technology MA (uncapped)</t>
  </si>
  <si>
    <t>GR - College of Education and Human Services online - Literacy Education MA (uncapped)</t>
  </si>
  <si>
    <t>GR - College of Education and Human Services online - Program Evaluation Certificate (uncapped)</t>
  </si>
  <si>
    <t>GR - College of Education and Human Services online - Program Evaluation Research (uncapped)</t>
  </si>
  <si>
    <t>GR - College of Education and Human Services online - Special Education MA &amp; EdD (uncapped)</t>
  </si>
  <si>
    <t>GR - HSC Nursing online - Post Grad Certificates (uncapped)</t>
  </si>
  <si>
    <t>GR - Davis College of Agriculture, Natural Resources and Design online - Geographic Info Systems and Spatial Analysis Graduate Certificate (uncapped)</t>
  </si>
  <si>
    <t>GR - College of Business and Economics online - Healthcare MBA (uncapped)</t>
  </si>
  <si>
    <t>GR - Creative Arts online - Music Industry MA (uncapped)</t>
  </si>
  <si>
    <t>GR - Creative Arts online - Visual Arts Therapy Certificate (uncapped)</t>
  </si>
  <si>
    <t>GR - Creative Arts online - Music Industry Certificate (uncapped)</t>
  </si>
  <si>
    <t>GR - Statler College of Engineering and Mineral Resources online - Software Engineering MSSE &amp; Certification (uncapped)</t>
  </si>
  <si>
    <t>GR - Reed College of Media online - Media Solutions and Innovations MSJ (uncapped)</t>
  </si>
  <si>
    <t>GR - Reed College of Media online - Integrated Marketing Communications MS (uncapped)</t>
  </si>
  <si>
    <t>GR - Reed College of Media online - Data Marketing Communications MS (uncapped)</t>
  </si>
  <si>
    <t>GR - Reed College of Media online - Digital Marketing Communications MS (uncapped)</t>
  </si>
  <si>
    <t>GR - HSC Public Health online - Health Administration MS (uncapped)</t>
  </si>
  <si>
    <t>Input Your Anticipated Summer Information Below for Morgantown Campus Graduate Online Programs</t>
  </si>
  <si>
    <t>PR - HSC Nursing online - DNP (uncapped)</t>
  </si>
  <si>
    <t>GR - HSC Medicine online - Medicine Non-Degree (capped)</t>
  </si>
  <si>
    <t>GR - HSC Medicine online - Speech Language Pathology (uncapped)</t>
  </si>
  <si>
    <t>GR - HSC Public Health online - Population Health (uncapped)</t>
  </si>
  <si>
    <t>GR - Eberly College of Arts and Sciences online - Legal Studies MLS (uncapped)</t>
  </si>
  <si>
    <t>GR - Creative Arts online - Game Design MA (uncapped)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</si>
</sst>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theme="1" tint="4.9989318521683403E-2"/>
      <name val="Arial"/>
      <family val="2"/>
    </font>
    <font>
      <sz val="11"/>
      <color theme="4" tint="-0.249977111117893"/>
      <name val="Arial"/>
      <family val="2"/>
    </font>
    <font>
      <sz val="11"/>
      <color theme="8" tint="-0.499984740745262"/>
      <name val="Arial"/>
      <family val="2"/>
    </font>
    <font>
      <sz val="11"/>
      <color theme="9" tint="-0.249977111117893"/>
      <name val="Arial"/>
      <family val="2"/>
    </font>
    <font>
      <i/>
      <sz val="11"/>
      <color theme="4" tint="-0.249977111117893"/>
      <name val="Arial"/>
      <family val="2"/>
    </font>
    <font>
      <sz val="11"/>
      <color theme="7" tint="0.39997558519241921"/>
      <name val="Arial"/>
      <family val="2"/>
    </font>
    <font>
      <sz val="11"/>
      <color theme="2" tint="-0.749992370372631"/>
      <name val="Arial"/>
      <family val="2"/>
    </font>
    <font>
      <sz val="11"/>
      <color theme="6" tint="-0.499984740745262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6" fillId="0" borderId="0"/>
    <xf numFmtId="0" fontId="2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7" borderId="3" applyNumberFormat="0" applyAlignment="0" applyProtection="0"/>
    <xf numFmtId="0" fontId="16" fillId="8" borderId="3" applyNumberFormat="0" applyAlignment="0" applyProtection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Fill="1" applyBorder="1" applyProtection="1"/>
    <xf numFmtId="0" fontId="5" fillId="0" borderId="0" xfId="0" applyFont="1"/>
    <xf numFmtId="0" fontId="0" fillId="6" borderId="0" xfId="0" applyFill="1"/>
    <xf numFmtId="0" fontId="0" fillId="6" borderId="0" xfId="0" applyFill="1" applyAlignment="1">
      <alignment vertical="top"/>
    </xf>
    <xf numFmtId="0" fontId="12" fillId="2" borderId="2" xfId="0" applyFont="1" applyFill="1" applyBorder="1" applyAlignment="1" applyProtection="1">
      <alignment horizontal="center" vertical="top"/>
      <protection locked="0"/>
    </xf>
    <xf numFmtId="0" fontId="0" fillId="6" borderId="0" xfId="0" applyFill="1" applyAlignment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6" borderId="0" xfId="0" applyFont="1" applyFill="1" applyBorder="1" applyAlignment="1" applyProtection="1">
      <alignment vertical="top"/>
    </xf>
    <xf numFmtId="0" fontId="11" fillId="0" borderId="0" xfId="0" applyFont="1" applyAlignment="1">
      <alignment vertical="top"/>
    </xf>
    <xf numFmtId="0" fontId="10" fillId="2" borderId="1" xfId="0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10" fillId="3" borderId="1" xfId="0" applyFont="1" applyFill="1" applyBorder="1" applyAlignment="1" applyProtection="1">
      <alignment vertical="top" wrapText="1"/>
    </xf>
    <xf numFmtId="0" fontId="8" fillId="3" borderId="1" xfId="0" applyFont="1" applyFill="1" applyBorder="1" applyAlignment="1" applyProtection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9" fontId="10" fillId="0" borderId="0" xfId="0" applyNumberFormat="1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20" fillId="0" borderId="0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4" fillId="0" borderId="0" xfId="0" applyFont="1" applyBorder="1" applyAlignment="1">
      <alignment wrapText="1"/>
    </xf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center"/>
    </xf>
    <xf numFmtId="165" fontId="29" fillId="7" borderId="3" xfId="5" applyNumberFormat="1" applyFont="1"/>
    <xf numFmtId="44" fontId="30" fillId="8" borderId="3" xfId="6" applyNumberFormat="1" applyFont="1"/>
    <xf numFmtId="165" fontId="30" fillId="8" borderId="3" xfId="6" applyNumberFormat="1" applyFont="1"/>
    <xf numFmtId="0" fontId="31" fillId="0" borderId="0" xfId="7" applyFont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/>
    <xf numFmtId="165" fontId="31" fillId="0" borderId="3" xfId="3" applyNumberFormat="1" applyFont="1" applyBorder="1" applyAlignment="1">
      <alignment horizontal="center"/>
    </xf>
    <xf numFmtId="0" fontId="10" fillId="2" borderId="2" xfId="0" applyFont="1" applyFill="1" applyBorder="1" applyAlignment="1" applyProtection="1">
      <alignment vertical="top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7" fillId="0" borderId="0" xfId="7" applyAlignment="1">
      <alignment horizontal="center" wrapText="1"/>
    </xf>
    <xf numFmtId="0" fontId="17" fillId="0" borderId="0" xfId="7" applyNumberFormat="1" applyAlignment="1">
      <alignment horizontal="center" wrapText="1"/>
    </xf>
    <xf numFmtId="0" fontId="17" fillId="0" borderId="0" xfId="4" applyNumberFormat="1" applyFont="1" applyAlignment="1">
      <alignment horizontal="center" wrapText="1"/>
    </xf>
    <xf numFmtId="164" fontId="12" fillId="3" borderId="2" xfId="0" applyNumberFormat="1" applyFont="1" applyFill="1" applyBorder="1" applyAlignment="1" applyProtection="1">
      <alignment horizontal="right" vertical="top" wrapText="1"/>
      <protection hidden="1"/>
    </xf>
    <xf numFmtId="165" fontId="19" fillId="0" borderId="0" xfId="0" applyNumberFormat="1" applyFont="1" applyBorder="1" applyAlignment="1"/>
    <xf numFmtId="0" fontId="34" fillId="9" borderId="0" xfId="0" applyFont="1" applyFill="1" applyBorder="1" applyAlignment="1">
      <alignment horizontal="center" wrapText="1"/>
    </xf>
    <xf numFmtId="0" fontId="23" fillId="9" borderId="0" xfId="0" applyFont="1" applyFill="1" applyBorder="1" applyAlignment="1"/>
    <xf numFmtId="0" fontId="18" fillId="10" borderId="0" xfId="0" applyFont="1" applyFill="1" applyBorder="1" applyAlignment="1">
      <alignment horizontal="center" wrapText="1"/>
    </xf>
    <xf numFmtId="0" fontId="34" fillId="11" borderId="0" xfId="0" applyFont="1" applyFill="1" applyBorder="1" applyAlignment="1">
      <alignment horizontal="center" wrapText="1"/>
    </xf>
    <xf numFmtId="0" fontId="35" fillId="11" borderId="0" xfId="0" applyFont="1" applyFill="1" applyBorder="1" applyAlignment="1"/>
    <xf numFmtId="0" fontId="18" fillId="12" borderId="0" xfId="0" applyFont="1" applyFill="1" applyBorder="1" applyAlignment="1">
      <alignment horizontal="center" wrapText="1"/>
    </xf>
    <xf numFmtId="0" fontId="32" fillId="0" borderId="0" xfId="0" applyFont="1"/>
    <xf numFmtId="44" fontId="12" fillId="0" borderId="0" xfId="0" applyNumberFormat="1" applyFont="1"/>
    <xf numFmtId="0" fontId="33" fillId="0" borderId="0" xfId="0" applyFont="1"/>
    <xf numFmtId="0" fontId="32" fillId="0" borderId="0" xfId="0" applyNumberFormat="1" applyFont="1"/>
    <xf numFmtId="0" fontId="32" fillId="0" borderId="0" xfId="3" applyNumberFormat="1" applyFont="1"/>
    <xf numFmtId="164" fontId="10" fillId="5" borderId="2" xfId="0" applyNumberFormat="1" applyFont="1" applyFill="1" applyBorder="1" applyAlignment="1" applyProtection="1">
      <alignment horizontal="right" vertical="top"/>
      <protection hidden="1"/>
    </xf>
    <xf numFmtId="165" fontId="19" fillId="0" borderId="0" xfId="0" applyNumberFormat="1" applyFont="1" applyFill="1" applyBorder="1" applyAlignment="1"/>
    <xf numFmtId="0" fontId="12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165" fontId="29" fillId="7" borderId="3" xfId="5" applyNumberFormat="1" applyFont="1" applyAlignment="1">
      <alignment horizontal="center"/>
    </xf>
    <xf numFmtId="0" fontId="12" fillId="4" borderId="0" xfId="0" applyFont="1" applyFill="1"/>
    <xf numFmtId="0" fontId="1" fillId="0" borderId="0" xfId="0" applyFont="1" applyFill="1" applyBorder="1" applyAlignment="1">
      <alignment horizontal="center"/>
    </xf>
    <xf numFmtId="165" fontId="31" fillId="0" borderId="3" xfId="3" applyNumberFormat="1" applyFont="1" applyFill="1" applyBorder="1" applyAlignment="1">
      <alignment horizontal="center"/>
    </xf>
    <xf numFmtId="0" fontId="25" fillId="0" borderId="0" xfId="0" applyFont="1" applyFill="1" applyBorder="1" applyAlignment="1"/>
  </cellXfs>
  <cellStyles count="8">
    <cellStyle name="Calculation" xfId="6" builtinId="22"/>
    <cellStyle name="Currency" xfId="3" builtinId="4"/>
    <cellStyle name="Explanatory Text" xfId="7" builtinId="53"/>
    <cellStyle name="Input" xfId="5" builtinId="20"/>
    <cellStyle name="Normal" xfId="0" builtinId="0"/>
    <cellStyle name="Normal 2" xfId="1" xr:uid="{00000000-0005-0000-0000-000002000000}"/>
    <cellStyle name="Normal 3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FFFF66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5"/>
  <sheetViews>
    <sheetView tabSelected="1" workbookViewId="0">
      <selection activeCell="A13" sqref="A13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4" customFormat="1" ht="15.75">
      <c r="A1" s="8" t="s">
        <v>119</v>
      </c>
      <c r="B1" s="4"/>
      <c r="C1" s="4"/>
      <c r="D1" s="4"/>
    </row>
    <row r="2" spans="1:4" customFormat="1" ht="12.75">
      <c r="A2" s="4"/>
      <c r="B2" s="4"/>
      <c r="C2" s="4"/>
      <c r="D2" s="3"/>
    </row>
    <row r="3" spans="1:4" customFormat="1" ht="30">
      <c r="A3" s="42" t="s">
        <v>57</v>
      </c>
      <c r="B3" s="5" t="s">
        <v>58</v>
      </c>
      <c r="C3" s="9" t="s">
        <v>18</v>
      </c>
      <c r="D3" s="3"/>
    </row>
    <row r="4" spans="1:4" customFormat="1" ht="12.75">
      <c r="A4" s="4"/>
      <c r="B4" s="6"/>
      <c r="C4" s="4"/>
      <c r="D4" s="3"/>
    </row>
    <row r="5" spans="1:4" customFormat="1" ht="30">
      <c r="A5" s="42" t="s">
        <v>60</v>
      </c>
      <c r="B5" s="5" t="s">
        <v>61</v>
      </c>
      <c r="C5" s="9" t="s">
        <v>18</v>
      </c>
      <c r="D5" s="3"/>
    </row>
    <row r="6" spans="1:4" customFormat="1" ht="12.75">
      <c r="A6" s="4"/>
      <c r="B6" s="6"/>
      <c r="C6" s="4"/>
      <c r="D6" s="3"/>
    </row>
    <row r="7" spans="1:4" customFormat="1" ht="30">
      <c r="A7" s="10" t="s">
        <v>59</v>
      </c>
      <c r="B7" s="7" t="s">
        <v>64</v>
      </c>
      <c r="C7" s="9" t="s">
        <v>18</v>
      </c>
      <c r="D7" s="3"/>
    </row>
    <row r="8" spans="1:4" customFormat="1" ht="12.75">
      <c r="A8" s="4"/>
      <c r="B8" s="6"/>
      <c r="C8" s="4"/>
      <c r="D8" s="3"/>
    </row>
    <row r="9" spans="1:4" customFormat="1" ht="30">
      <c r="A9" s="10" t="s">
        <v>19</v>
      </c>
      <c r="B9" s="5">
        <v>1</v>
      </c>
      <c r="C9" s="9" t="s">
        <v>20</v>
      </c>
      <c r="D9" s="3"/>
    </row>
    <row r="10" spans="1:4" customFormat="1" ht="12.75">
      <c r="A10" s="4"/>
      <c r="B10" s="6"/>
      <c r="C10" s="4"/>
      <c r="D10" s="3"/>
    </row>
    <row r="11" spans="1:4" customFormat="1" ht="30">
      <c r="A11" s="10" t="s">
        <v>63</v>
      </c>
      <c r="B11" s="5">
        <v>1</v>
      </c>
      <c r="C11" s="14" t="s">
        <v>28</v>
      </c>
      <c r="D11" s="3"/>
    </row>
    <row r="12" spans="1:4" customFormat="1" ht="12.75">
      <c r="A12" s="4"/>
      <c r="B12" s="4"/>
      <c r="C12" s="4"/>
      <c r="D12" s="3"/>
    </row>
    <row r="13" spans="1:4" customFormat="1" ht="12.75">
      <c r="A13" s="4"/>
      <c r="B13" s="4"/>
      <c r="C13" s="4"/>
      <c r="D13" s="3"/>
    </row>
    <row r="14" spans="1:4" customFormat="1" ht="12.75">
      <c r="A14" s="11"/>
      <c r="B14" s="11"/>
      <c r="C14" s="11"/>
    </row>
    <row r="15" spans="1:4" customFormat="1" ht="12.75">
      <c r="A15" s="11"/>
      <c r="B15" s="11"/>
      <c r="C15" s="11"/>
    </row>
    <row r="16" spans="1:4" customFormat="1" ht="15.75">
      <c r="A16" s="8" t="s">
        <v>21</v>
      </c>
      <c r="B16" s="4"/>
      <c r="C16" s="4"/>
      <c r="D16" s="3"/>
    </row>
    <row r="17" spans="1:14" ht="12.75">
      <c r="A17" s="4"/>
      <c r="B17" s="4"/>
      <c r="C17" s="4"/>
      <c r="D17" s="3"/>
    </row>
    <row r="18" spans="1:14" ht="43.5">
      <c r="A18" s="12" t="s">
        <v>22</v>
      </c>
      <c r="B18" s="51" t="e">
        <f>IF(Calcs!B14&gt;0,Calcs!B14,"#VALUE")</f>
        <v>#VALUE!</v>
      </c>
      <c r="C18" s="4"/>
      <c r="D18" s="3"/>
      <c r="E18"/>
      <c r="F18"/>
      <c r="G18"/>
      <c r="H18"/>
      <c r="I18"/>
      <c r="J18"/>
      <c r="K18"/>
      <c r="L18"/>
      <c r="M18"/>
      <c r="N18"/>
    </row>
    <row r="19" spans="1:14" ht="29.25">
      <c r="A19" s="12" t="s">
        <v>23</v>
      </c>
      <c r="B19" s="51">
        <f>IF(Calcs!E12&gt;0,Calcs!E12,"#VALUE")</f>
        <v>119</v>
      </c>
      <c r="C19" s="4"/>
      <c r="D19" s="3"/>
      <c r="E19"/>
      <c r="F19"/>
      <c r="G19"/>
      <c r="H19"/>
      <c r="I19"/>
      <c r="J19"/>
      <c r="K19"/>
      <c r="L19"/>
      <c r="M19"/>
      <c r="N19"/>
    </row>
    <row r="20" spans="1:14" ht="57.75">
      <c r="A20" s="12" t="s">
        <v>24</v>
      </c>
      <c r="B20" s="51">
        <f>IF(Calcs!H11&gt;0,Calcs!H11,"#VALUE")</f>
        <v>302</v>
      </c>
      <c r="C20" s="4"/>
      <c r="D20" s="3"/>
      <c r="E20"/>
      <c r="F20"/>
      <c r="G20"/>
      <c r="H20"/>
      <c r="I20"/>
      <c r="J20"/>
      <c r="K20"/>
      <c r="L20"/>
      <c r="M20"/>
      <c r="N20"/>
    </row>
    <row r="21" spans="1:14" ht="57.75">
      <c r="A21" s="12" t="s">
        <v>25</v>
      </c>
      <c r="B21" s="51" t="str">
        <f>IF(Calcs!N12&gt;0,Calcs!N12,"#VALUE")</f>
        <v>#VALUE</v>
      </c>
      <c r="C21" s="4"/>
      <c r="D21" s="3"/>
      <c r="E21"/>
      <c r="F21"/>
      <c r="G21"/>
      <c r="H21"/>
      <c r="I21"/>
      <c r="J21"/>
      <c r="K21"/>
      <c r="L21"/>
      <c r="M21"/>
      <c r="N21"/>
    </row>
    <row r="22" spans="1:14" ht="57.75">
      <c r="A22" s="12" t="s">
        <v>26</v>
      </c>
      <c r="B22" s="51">
        <f>IF(Calcs!K12&gt;0,Calcs!K12,0)</f>
        <v>0</v>
      </c>
      <c r="C22" s="4"/>
      <c r="D22" s="3"/>
      <c r="E22"/>
      <c r="F22"/>
      <c r="G22"/>
      <c r="H22"/>
      <c r="I22"/>
      <c r="J22"/>
      <c r="K22"/>
      <c r="L22"/>
      <c r="M22"/>
      <c r="N22"/>
    </row>
    <row r="23" spans="1:14" ht="71.25">
      <c r="A23" s="13" t="s">
        <v>27</v>
      </c>
      <c r="B23" s="64" t="e">
        <f>SUM(B18:B22)</f>
        <v>#VALUE!</v>
      </c>
      <c r="C23" s="4"/>
      <c r="D23" s="3"/>
      <c r="E23"/>
      <c r="F23"/>
      <c r="G23"/>
      <c r="H23"/>
      <c r="I23"/>
      <c r="J23"/>
      <c r="K23"/>
      <c r="L23"/>
      <c r="M23"/>
      <c r="N23"/>
    </row>
    <row r="24" spans="1:14" ht="12.75">
      <c r="A24" s="3"/>
      <c r="B24" s="3"/>
      <c r="C24" s="3"/>
      <c r="D24" s="3"/>
    </row>
    <row r="25" spans="1:14" ht="12.75">
      <c r="A25" s="4"/>
      <c r="B25" s="4"/>
      <c r="C25" s="4"/>
      <c r="D25" s="3"/>
    </row>
  </sheetData>
  <dataConsolidate/>
  <phoneticPr fontId="3" type="noConversion"/>
  <dataValidations count="4">
    <dataValidation type="list" allowBlank="1" showInputMessage="1" showErrorMessage="1" sqref="B5" xr:uid="{00000000-0002-0000-0000-000000000000}">
      <formula1>Level</formula1>
    </dataValidation>
    <dataValidation type="whole" operator="greaterThanOrEqual" showInputMessage="1" showErrorMessage="1" error="Enter whole number" prompt="Enter whole number" sqref="B11 B9" xr:uid="{00000000-0002-0000-0000-000002000000}">
      <formula1>1</formula1>
    </dataValidation>
    <dataValidation type="list" allowBlank="1" showInputMessage="1" showErrorMessage="1" sqref="B7" xr:uid="{00000000-0002-0000-0000-000003000000}">
      <formula1>Program</formula1>
    </dataValidation>
    <dataValidation type="list" allowBlank="1" showInputMessage="1" showErrorMessage="1" sqref="B3" xr:uid="{1CC5D8C5-1A7F-4527-851F-804CD7D38AB7}">
      <formula1>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BD5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/>
  <cols>
    <col min="1" max="1" width="91.85546875" style="33" bestFit="1" customWidth="1"/>
    <col min="2" max="3" width="15.7109375" style="22" customWidth="1"/>
    <col min="4" max="4" width="9" style="22" customWidth="1"/>
    <col min="5" max="6" width="15.7109375" style="22" customWidth="1"/>
    <col min="7" max="7" width="15.85546875" style="22" bestFit="1" customWidth="1"/>
    <col min="8" max="8" width="15.85546875" style="22" customWidth="1"/>
    <col min="9" max="9" width="15.42578125" style="22" bestFit="1" customWidth="1"/>
    <col min="10" max="10" width="17.5703125" style="40" customWidth="1"/>
    <col min="11" max="11" width="11" style="23" bestFit="1" customWidth="1"/>
    <col min="12" max="24" width="12.7109375" style="23" bestFit="1" customWidth="1"/>
    <col min="25" max="32" width="14" style="23" bestFit="1" customWidth="1"/>
    <col min="33" max="33" width="17.5703125" style="23" customWidth="1"/>
    <col min="34" max="34" width="11.140625" style="23" bestFit="1" customWidth="1"/>
    <col min="35" max="47" width="12.7109375" style="23" bestFit="1" customWidth="1"/>
    <col min="48" max="55" width="14" style="23" bestFit="1" customWidth="1"/>
    <col min="56" max="16384" width="9.140625" style="23"/>
  </cols>
  <sheetData>
    <row r="1" spans="1:56" s="20" customFormat="1" ht="75">
      <c r="A1" s="39" t="s">
        <v>64</v>
      </c>
      <c r="B1" s="18" t="s">
        <v>44</v>
      </c>
      <c r="C1" s="18" t="s">
        <v>45</v>
      </c>
      <c r="D1" s="20" t="s">
        <v>17</v>
      </c>
      <c r="E1" s="18" t="s">
        <v>48</v>
      </c>
      <c r="F1" s="18" t="s">
        <v>49</v>
      </c>
      <c r="G1" s="20" t="s">
        <v>46</v>
      </c>
      <c r="H1" s="20" t="s">
        <v>56</v>
      </c>
      <c r="I1" s="34" t="s">
        <v>8</v>
      </c>
      <c r="J1" s="53" t="s">
        <v>76</v>
      </c>
      <c r="K1" s="55">
        <v>1</v>
      </c>
      <c r="L1" s="55">
        <v>2</v>
      </c>
      <c r="M1" s="55">
        <v>3</v>
      </c>
      <c r="N1" s="55">
        <v>4</v>
      </c>
      <c r="O1" s="55">
        <v>5</v>
      </c>
      <c r="P1" s="55">
        <v>6</v>
      </c>
      <c r="Q1" s="55">
        <v>7</v>
      </c>
      <c r="R1" s="55">
        <v>8</v>
      </c>
      <c r="S1" s="55">
        <v>9</v>
      </c>
      <c r="T1" s="55">
        <v>10</v>
      </c>
      <c r="U1" s="55">
        <v>11</v>
      </c>
      <c r="V1" s="55">
        <v>12</v>
      </c>
      <c r="W1" s="55">
        <v>13</v>
      </c>
      <c r="X1" s="55">
        <v>14</v>
      </c>
      <c r="Y1" s="55">
        <v>15</v>
      </c>
      <c r="Z1" s="55">
        <v>16</v>
      </c>
      <c r="AA1" s="55">
        <v>17</v>
      </c>
      <c r="AB1" s="55">
        <v>18</v>
      </c>
      <c r="AC1" s="55">
        <v>19</v>
      </c>
      <c r="AD1" s="55">
        <v>20</v>
      </c>
      <c r="AE1" s="55">
        <v>21</v>
      </c>
      <c r="AF1" s="55">
        <v>22</v>
      </c>
      <c r="AG1" s="56" t="s">
        <v>77</v>
      </c>
      <c r="AH1" s="58">
        <v>1</v>
      </c>
      <c r="AI1" s="58">
        <v>2</v>
      </c>
      <c r="AJ1" s="58">
        <v>3</v>
      </c>
      <c r="AK1" s="58">
        <v>4</v>
      </c>
      <c r="AL1" s="58">
        <v>5</v>
      </c>
      <c r="AM1" s="58">
        <v>6</v>
      </c>
      <c r="AN1" s="58">
        <v>7</v>
      </c>
      <c r="AO1" s="58">
        <v>8</v>
      </c>
      <c r="AP1" s="58">
        <v>9</v>
      </c>
      <c r="AQ1" s="58">
        <v>10</v>
      </c>
      <c r="AR1" s="58">
        <v>11</v>
      </c>
      <c r="AS1" s="58">
        <v>12</v>
      </c>
      <c r="AT1" s="58">
        <v>13</v>
      </c>
      <c r="AU1" s="58">
        <v>14</v>
      </c>
      <c r="AV1" s="58">
        <v>15</v>
      </c>
      <c r="AW1" s="58">
        <v>16</v>
      </c>
      <c r="AX1" s="58">
        <v>17</v>
      </c>
      <c r="AY1" s="58">
        <v>18</v>
      </c>
      <c r="AZ1" s="58">
        <v>19</v>
      </c>
      <c r="BA1" s="58">
        <v>20</v>
      </c>
      <c r="BB1" s="58">
        <v>21</v>
      </c>
      <c r="BC1" s="58">
        <v>22</v>
      </c>
    </row>
    <row r="2" spans="1:56" ht="28.5">
      <c r="A2" s="67" t="s">
        <v>51</v>
      </c>
      <c r="B2" s="41" t="s">
        <v>42</v>
      </c>
      <c r="C2" s="41" t="s">
        <v>42</v>
      </c>
      <c r="D2" s="41" t="s">
        <v>42</v>
      </c>
      <c r="E2" s="35">
        <v>820</v>
      </c>
      <c r="F2" s="35">
        <v>820</v>
      </c>
      <c r="G2" s="21" t="s">
        <v>9</v>
      </c>
      <c r="H2" s="21" t="s">
        <v>47</v>
      </c>
      <c r="I2" s="21" t="s">
        <v>9</v>
      </c>
      <c r="J2" s="54" t="s">
        <v>42</v>
      </c>
      <c r="K2" s="52">
        <f t="shared" ref="K2:AF2" si="0">$E$2*K1</f>
        <v>820</v>
      </c>
      <c r="L2" s="52">
        <f t="shared" si="0"/>
        <v>1640</v>
      </c>
      <c r="M2" s="52">
        <f t="shared" si="0"/>
        <v>2460</v>
      </c>
      <c r="N2" s="52">
        <f t="shared" si="0"/>
        <v>3280</v>
      </c>
      <c r="O2" s="52">
        <f t="shared" si="0"/>
        <v>4100</v>
      </c>
      <c r="P2" s="52">
        <f t="shared" si="0"/>
        <v>4920</v>
      </c>
      <c r="Q2" s="52">
        <f t="shared" si="0"/>
        <v>5740</v>
      </c>
      <c r="R2" s="52">
        <f t="shared" si="0"/>
        <v>6560</v>
      </c>
      <c r="S2" s="52">
        <f t="shared" si="0"/>
        <v>7380</v>
      </c>
      <c r="T2" s="65">
        <f t="shared" si="0"/>
        <v>8200</v>
      </c>
      <c r="U2" s="65">
        <f t="shared" si="0"/>
        <v>9020</v>
      </c>
      <c r="V2" s="65">
        <f t="shared" si="0"/>
        <v>9840</v>
      </c>
      <c r="W2" s="65">
        <f t="shared" si="0"/>
        <v>10660</v>
      </c>
      <c r="X2" s="65">
        <f t="shared" si="0"/>
        <v>11480</v>
      </c>
      <c r="Y2" s="65">
        <f t="shared" si="0"/>
        <v>12300</v>
      </c>
      <c r="Z2" s="65">
        <f t="shared" si="0"/>
        <v>13120</v>
      </c>
      <c r="AA2" s="65">
        <f t="shared" si="0"/>
        <v>13940</v>
      </c>
      <c r="AB2" s="65">
        <f t="shared" si="0"/>
        <v>14760</v>
      </c>
      <c r="AC2" s="65">
        <f t="shared" si="0"/>
        <v>15580</v>
      </c>
      <c r="AD2" s="65">
        <f t="shared" si="0"/>
        <v>16400</v>
      </c>
      <c r="AE2" s="65">
        <f t="shared" si="0"/>
        <v>17220</v>
      </c>
      <c r="AF2" s="65">
        <f t="shared" si="0"/>
        <v>18040</v>
      </c>
      <c r="AG2" s="57" t="s">
        <v>42</v>
      </c>
      <c r="AH2" s="52">
        <f t="shared" ref="AH2:BC2" si="1">$F$2*AH1</f>
        <v>820</v>
      </c>
      <c r="AI2" s="52">
        <f t="shared" si="1"/>
        <v>1640</v>
      </c>
      <c r="AJ2" s="52">
        <f t="shared" si="1"/>
        <v>2460</v>
      </c>
      <c r="AK2" s="52">
        <f t="shared" si="1"/>
        <v>3280</v>
      </c>
      <c r="AL2" s="52">
        <f t="shared" si="1"/>
        <v>4100</v>
      </c>
      <c r="AM2" s="52">
        <f t="shared" si="1"/>
        <v>4920</v>
      </c>
      <c r="AN2" s="52">
        <f t="shared" si="1"/>
        <v>5740</v>
      </c>
      <c r="AO2" s="52">
        <f t="shared" si="1"/>
        <v>6560</v>
      </c>
      <c r="AP2" s="52">
        <f t="shared" si="1"/>
        <v>7380</v>
      </c>
      <c r="AQ2" s="65">
        <f t="shared" si="1"/>
        <v>8200</v>
      </c>
      <c r="AR2" s="65">
        <f t="shared" si="1"/>
        <v>9020</v>
      </c>
      <c r="AS2" s="65">
        <f t="shared" si="1"/>
        <v>9840</v>
      </c>
      <c r="AT2" s="65">
        <f t="shared" si="1"/>
        <v>10660</v>
      </c>
      <c r="AU2" s="65">
        <f t="shared" si="1"/>
        <v>11480</v>
      </c>
      <c r="AV2" s="65">
        <f t="shared" si="1"/>
        <v>12300</v>
      </c>
      <c r="AW2" s="65">
        <f t="shared" si="1"/>
        <v>13120</v>
      </c>
      <c r="AX2" s="65">
        <f t="shared" si="1"/>
        <v>13940</v>
      </c>
      <c r="AY2" s="65">
        <f t="shared" si="1"/>
        <v>14760</v>
      </c>
      <c r="AZ2" s="65">
        <f t="shared" si="1"/>
        <v>15580</v>
      </c>
      <c r="BA2" s="65">
        <f t="shared" si="1"/>
        <v>16400</v>
      </c>
      <c r="BB2" s="65">
        <f t="shared" si="1"/>
        <v>17220</v>
      </c>
      <c r="BC2" s="65">
        <f t="shared" si="1"/>
        <v>18040</v>
      </c>
    </row>
    <row r="3" spans="1:56">
      <c r="A3" s="67" t="s">
        <v>50</v>
      </c>
      <c r="B3" s="41" t="s">
        <v>42</v>
      </c>
      <c r="C3" s="41" t="s">
        <v>42</v>
      </c>
      <c r="D3" s="41" t="s">
        <v>42</v>
      </c>
      <c r="E3" s="35">
        <v>820</v>
      </c>
      <c r="F3" s="35">
        <v>820</v>
      </c>
      <c r="G3" s="21" t="s">
        <v>9</v>
      </c>
      <c r="H3" s="21" t="s">
        <v>47</v>
      </c>
      <c r="I3" s="21" t="s">
        <v>9</v>
      </c>
      <c r="J3" s="54" t="s">
        <v>42</v>
      </c>
      <c r="K3" s="52">
        <f t="shared" ref="K3:AF3" si="2">$E$3*K1</f>
        <v>820</v>
      </c>
      <c r="L3" s="52">
        <f t="shared" si="2"/>
        <v>1640</v>
      </c>
      <c r="M3" s="52">
        <f t="shared" si="2"/>
        <v>2460</v>
      </c>
      <c r="N3" s="52">
        <f t="shared" si="2"/>
        <v>3280</v>
      </c>
      <c r="O3" s="52">
        <f t="shared" si="2"/>
        <v>4100</v>
      </c>
      <c r="P3" s="52">
        <f t="shared" si="2"/>
        <v>4920</v>
      </c>
      <c r="Q3" s="52">
        <f t="shared" si="2"/>
        <v>5740</v>
      </c>
      <c r="R3" s="52">
        <f t="shared" si="2"/>
        <v>6560</v>
      </c>
      <c r="S3" s="52">
        <f t="shared" si="2"/>
        <v>7380</v>
      </c>
      <c r="T3" s="65">
        <f t="shared" si="2"/>
        <v>8200</v>
      </c>
      <c r="U3" s="65">
        <f t="shared" si="2"/>
        <v>9020</v>
      </c>
      <c r="V3" s="65">
        <f t="shared" si="2"/>
        <v>9840</v>
      </c>
      <c r="W3" s="65">
        <f t="shared" si="2"/>
        <v>10660</v>
      </c>
      <c r="X3" s="65">
        <f t="shared" si="2"/>
        <v>11480</v>
      </c>
      <c r="Y3" s="65">
        <f t="shared" si="2"/>
        <v>12300</v>
      </c>
      <c r="Z3" s="65">
        <f t="shared" si="2"/>
        <v>13120</v>
      </c>
      <c r="AA3" s="65">
        <f t="shared" si="2"/>
        <v>13940</v>
      </c>
      <c r="AB3" s="65">
        <f t="shared" si="2"/>
        <v>14760</v>
      </c>
      <c r="AC3" s="65">
        <f t="shared" si="2"/>
        <v>15580</v>
      </c>
      <c r="AD3" s="65">
        <f t="shared" si="2"/>
        <v>16400</v>
      </c>
      <c r="AE3" s="65">
        <f t="shared" si="2"/>
        <v>17220</v>
      </c>
      <c r="AF3" s="65">
        <f t="shared" si="2"/>
        <v>18040</v>
      </c>
      <c r="AG3" s="57" t="s">
        <v>42</v>
      </c>
      <c r="AH3" s="52">
        <f t="shared" ref="AH3:BC3" si="3">$F$3*AH1</f>
        <v>820</v>
      </c>
      <c r="AI3" s="52">
        <f t="shared" si="3"/>
        <v>1640</v>
      </c>
      <c r="AJ3" s="52">
        <f t="shared" si="3"/>
        <v>2460</v>
      </c>
      <c r="AK3" s="52">
        <f t="shared" si="3"/>
        <v>3280</v>
      </c>
      <c r="AL3" s="52">
        <f t="shared" si="3"/>
        <v>4100</v>
      </c>
      <c r="AM3" s="52">
        <f t="shared" si="3"/>
        <v>4920</v>
      </c>
      <c r="AN3" s="52">
        <f t="shared" si="3"/>
        <v>5740</v>
      </c>
      <c r="AO3" s="52">
        <f t="shared" si="3"/>
        <v>6560</v>
      </c>
      <c r="AP3" s="52">
        <f t="shared" si="3"/>
        <v>7380</v>
      </c>
      <c r="AQ3" s="65">
        <f t="shared" si="3"/>
        <v>8200</v>
      </c>
      <c r="AR3" s="65">
        <f t="shared" si="3"/>
        <v>9020</v>
      </c>
      <c r="AS3" s="65">
        <f t="shared" si="3"/>
        <v>9840</v>
      </c>
      <c r="AT3" s="65">
        <f t="shared" si="3"/>
        <v>10660</v>
      </c>
      <c r="AU3" s="65">
        <f t="shared" si="3"/>
        <v>11480</v>
      </c>
      <c r="AV3" s="65">
        <f t="shared" si="3"/>
        <v>12300</v>
      </c>
      <c r="AW3" s="65">
        <f t="shared" si="3"/>
        <v>13120</v>
      </c>
      <c r="AX3" s="65">
        <f t="shared" si="3"/>
        <v>13940</v>
      </c>
      <c r="AY3" s="65">
        <f t="shared" si="3"/>
        <v>14760</v>
      </c>
      <c r="AZ3" s="65">
        <f t="shared" si="3"/>
        <v>15580</v>
      </c>
      <c r="BA3" s="65">
        <f t="shared" si="3"/>
        <v>16400</v>
      </c>
      <c r="BB3" s="65">
        <f t="shared" si="3"/>
        <v>17220</v>
      </c>
      <c r="BC3" s="65">
        <f t="shared" si="3"/>
        <v>18040</v>
      </c>
    </row>
    <row r="4" spans="1:56">
      <c r="A4" s="67" t="s">
        <v>89</v>
      </c>
      <c r="B4" s="41" t="s">
        <v>42</v>
      </c>
      <c r="C4" s="41" t="s">
        <v>42</v>
      </c>
      <c r="D4" s="41" t="s">
        <v>42</v>
      </c>
      <c r="E4" s="35">
        <v>820</v>
      </c>
      <c r="F4" s="35">
        <v>820</v>
      </c>
      <c r="G4" s="21" t="s">
        <v>9</v>
      </c>
      <c r="H4" s="21" t="s">
        <v>47</v>
      </c>
      <c r="I4" s="21" t="s">
        <v>9</v>
      </c>
      <c r="J4" s="54"/>
      <c r="K4" s="52">
        <f t="shared" ref="K4:AF4" si="4">$E$4*K1</f>
        <v>820</v>
      </c>
      <c r="L4" s="52">
        <f t="shared" si="4"/>
        <v>1640</v>
      </c>
      <c r="M4" s="52">
        <f t="shared" si="4"/>
        <v>2460</v>
      </c>
      <c r="N4" s="52">
        <f t="shared" si="4"/>
        <v>3280</v>
      </c>
      <c r="O4" s="52">
        <f t="shared" si="4"/>
        <v>4100</v>
      </c>
      <c r="P4" s="52">
        <f t="shared" si="4"/>
        <v>4920</v>
      </c>
      <c r="Q4" s="52">
        <f t="shared" si="4"/>
        <v>5740</v>
      </c>
      <c r="R4" s="52">
        <f t="shared" si="4"/>
        <v>6560</v>
      </c>
      <c r="S4" s="52">
        <f t="shared" si="4"/>
        <v>7380</v>
      </c>
      <c r="T4" s="65">
        <f t="shared" si="4"/>
        <v>8200</v>
      </c>
      <c r="U4" s="65">
        <f t="shared" si="4"/>
        <v>9020</v>
      </c>
      <c r="V4" s="65">
        <f t="shared" si="4"/>
        <v>9840</v>
      </c>
      <c r="W4" s="65">
        <f t="shared" si="4"/>
        <v>10660</v>
      </c>
      <c r="X4" s="65">
        <f t="shared" si="4"/>
        <v>11480</v>
      </c>
      <c r="Y4" s="65">
        <f t="shared" si="4"/>
        <v>12300</v>
      </c>
      <c r="Z4" s="65">
        <f t="shared" si="4"/>
        <v>13120</v>
      </c>
      <c r="AA4" s="65">
        <f t="shared" si="4"/>
        <v>13940</v>
      </c>
      <c r="AB4" s="65">
        <f t="shared" si="4"/>
        <v>14760</v>
      </c>
      <c r="AC4" s="65">
        <f t="shared" si="4"/>
        <v>15580</v>
      </c>
      <c r="AD4" s="65">
        <f t="shared" si="4"/>
        <v>16400</v>
      </c>
      <c r="AE4" s="65">
        <f t="shared" si="4"/>
        <v>17220</v>
      </c>
      <c r="AF4" s="65">
        <f t="shared" si="4"/>
        <v>18040</v>
      </c>
      <c r="AG4" s="57"/>
      <c r="AH4" s="52">
        <f>$F$4*AH1</f>
        <v>820</v>
      </c>
      <c r="AI4" s="52">
        <f t="shared" ref="AI4:BC4" si="5">$F$4*AI1</f>
        <v>1640</v>
      </c>
      <c r="AJ4" s="52">
        <f t="shared" si="5"/>
        <v>2460</v>
      </c>
      <c r="AK4" s="52">
        <f t="shared" si="5"/>
        <v>3280</v>
      </c>
      <c r="AL4" s="52">
        <f t="shared" si="5"/>
        <v>4100</v>
      </c>
      <c r="AM4" s="52">
        <f t="shared" si="5"/>
        <v>4920</v>
      </c>
      <c r="AN4" s="52">
        <f t="shared" si="5"/>
        <v>5740</v>
      </c>
      <c r="AO4" s="52">
        <f t="shared" si="5"/>
        <v>6560</v>
      </c>
      <c r="AP4" s="52">
        <f t="shared" si="5"/>
        <v>7380</v>
      </c>
      <c r="AQ4" s="52">
        <f t="shared" si="5"/>
        <v>8200</v>
      </c>
      <c r="AR4" s="52">
        <f t="shared" si="5"/>
        <v>9020</v>
      </c>
      <c r="AS4" s="52">
        <f t="shared" si="5"/>
        <v>9840</v>
      </c>
      <c r="AT4" s="52">
        <f t="shared" si="5"/>
        <v>10660</v>
      </c>
      <c r="AU4" s="52">
        <f t="shared" si="5"/>
        <v>11480</v>
      </c>
      <c r="AV4" s="52">
        <f t="shared" si="5"/>
        <v>12300</v>
      </c>
      <c r="AW4" s="52">
        <f t="shared" si="5"/>
        <v>13120</v>
      </c>
      <c r="AX4" s="52">
        <f t="shared" si="5"/>
        <v>13940</v>
      </c>
      <c r="AY4" s="52">
        <f t="shared" si="5"/>
        <v>14760</v>
      </c>
      <c r="AZ4" s="52">
        <f t="shared" si="5"/>
        <v>15580</v>
      </c>
      <c r="BA4" s="52">
        <f t="shared" si="5"/>
        <v>16400</v>
      </c>
      <c r="BB4" s="52">
        <f t="shared" si="5"/>
        <v>17220</v>
      </c>
      <c r="BC4" s="52">
        <f t="shared" si="5"/>
        <v>18040</v>
      </c>
    </row>
    <row r="5" spans="1:56" ht="28.5">
      <c r="A5" s="67" t="s">
        <v>90</v>
      </c>
      <c r="B5" s="41" t="s">
        <v>42</v>
      </c>
      <c r="C5" s="41" t="s">
        <v>42</v>
      </c>
      <c r="D5" s="41" t="s">
        <v>42</v>
      </c>
      <c r="E5" s="35">
        <v>820</v>
      </c>
      <c r="F5" s="35">
        <v>820</v>
      </c>
      <c r="G5" s="21" t="s">
        <v>9</v>
      </c>
      <c r="H5" s="21" t="s">
        <v>47</v>
      </c>
      <c r="I5" s="22" t="s">
        <v>9</v>
      </c>
      <c r="J5" s="54" t="s">
        <v>42</v>
      </c>
      <c r="K5" s="52">
        <f t="shared" ref="K5:AF5" si="6">$E$5*K1</f>
        <v>820</v>
      </c>
      <c r="L5" s="52">
        <f t="shared" si="6"/>
        <v>1640</v>
      </c>
      <c r="M5" s="52">
        <f t="shared" si="6"/>
        <v>2460</v>
      </c>
      <c r="N5" s="52">
        <f t="shared" si="6"/>
        <v>3280</v>
      </c>
      <c r="O5" s="52">
        <f t="shared" si="6"/>
        <v>4100</v>
      </c>
      <c r="P5" s="52">
        <f t="shared" si="6"/>
        <v>4920</v>
      </c>
      <c r="Q5" s="52">
        <f t="shared" si="6"/>
        <v>5740</v>
      </c>
      <c r="R5" s="52">
        <f t="shared" si="6"/>
        <v>6560</v>
      </c>
      <c r="S5" s="52">
        <f t="shared" si="6"/>
        <v>7380</v>
      </c>
      <c r="T5" s="65">
        <f t="shared" si="6"/>
        <v>8200</v>
      </c>
      <c r="U5" s="65">
        <f t="shared" si="6"/>
        <v>9020</v>
      </c>
      <c r="V5" s="65">
        <f t="shared" si="6"/>
        <v>9840</v>
      </c>
      <c r="W5" s="65">
        <f t="shared" si="6"/>
        <v>10660</v>
      </c>
      <c r="X5" s="65">
        <f t="shared" si="6"/>
        <v>11480</v>
      </c>
      <c r="Y5" s="65">
        <f t="shared" si="6"/>
        <v>12300</v>
      </c>
      <c r="Z5" s="65">
        <f t="shared" si="6"/>
        <v>13120</v>
      </c>
      <c r="AA5" s="65">
        <f t="shared" si="6"/>
        <v>13940</v>
      </c>
      <c r="AB5" s="65">
        <f t="shared" si="6"/>
        <v>14760</v>
      </c>
      <c r="AC5" s="65">
        <f t="shared" si="6"/>
        <v>15580</v>
      </c>
      <c r="AD5" s="65">
        <f t="shared" si="6"/>
        <v>16400</v>
      </c>
      <c r="AE5" s="65">
        <f t="shared" si="6"/>
        <v>17220</v>
      </c>
      <c r="AF5" s="65">
        <f t="shared" si="6"/>
        <v>18040</v>
      </c>
      <c r="AG5" s="57" t="s">
        <v>42</v>
      </c>
      <c r="AH5" s="52">
        <f t="shared" ref="AH5:BC5" si="7">$F$5*AH1</f>
        <v>820</v>
      </c>
      <c r="AI5" s="52">
        <f t="shared" si="7"/>
        <v>1640</v>
      </c>
      <c r="AJ5" s="52">
        <f t="shared" si="7"/>
        <v>2460</v>
      </c>
      <c r="AK5" s="52">
        <f t="shared" si="7"/>
        <v>3280</v>
      </c>
      <c r="AL5" s="52">
        <f t="shared" si="7"/>
        <v>4100</v>
      </c>
      <c r="AM5" s="52">
        <f t="shared" si="7"/>
        <v>4920</v>
      </c>
      <c r="AN5" s="52">
        <f t="shared" si="7"/>
        <v>5740</v>
      </c>
      <c r="AO5" s="52">
        <f t="shared" si="7"/>
        <v>6560</v>
      </c>
      <c r="AP5" s="52">
        <f t="shared" si="7"/>
        <v>7380</v>
      </c>
      <c r="AQ5" s="65">
        <f t="shared" si="7"/>
        <v>8200</v>
      </c>
      <c r="AR5" s="65">
        <f t="shared" si="7"/>
        <v>9020</v>
      </c>
      <c r="AS5" s="65">
        <f t="shared" si="7"/>
        <v>9840</v>
      </c>
      <c r="AT5" s="65">
        <f t="shared" si="7"/>
        <v>10660</v>
      </c>
      <c r="AU5" s="65">
        <f t="shared" si="7"/>
        <v>11480</v>
      </c>
      <c r="AV5" s="65">
        <f t="shared" si="7"/>
        <v>12300</v>
      </c>
      <c r="AW5" s="65">
        <f t="shared" si="7"/>
        <v>13120</v>
      </c>
      <c r="AX5" s="65">
        <f t="shared" si="7"/>
        <v>13940</v>
      </c>
      <c r="AY5" s="65">
        <f t="shared" si="7"/>
        <v>14760</v>
      </c>
      <c r="AZ5" s="65">
        <f t="shared" si="7"/>
        <v>15580</v>
      </c>
      <c r="BA5" s="65">
        <f t="shared" si="7"/>
        <v>16400</v>
      </c>
      <c r="BB5" s="65">
        <f t="shared" si="7"/>
        <v>17220</v>
      </c>
      <c r="BC5" s="65">
        <f t="shared" si="7"/>
        <v>18040</v>
      </c>
    </row>
    <row r="6" spans="1:56">
      <c r="A6" s="67" t="s">
        <v>109</v>
      </c>
      <c r="B6" s="41" t="s">
        <v>42</v>
      </c>
      <c r="C6" s="41" t="s">
        <v>42</v>
      </c>
      <c r="D6" s="41" t="s">
        <v>42</v>
      </c>
      <c r="E6" s="35">
        <v>820</v>
      </c>
      <c r="F6" s="35">
        <v>820</v>
      </c>
      <c r="G6" s="21" t="s">
        <v>9</v>
      </c>
      <c r="H6" s="21" t="s">
        <v>47</v>
      </c>
      <c r="I6" s="22" t="s">
        <v>9</v>
      </c>
      <c r="J6" s="54"/>
      <c r="K6" s="52">
        <f>$E$6*K1</f>
        <v>820</v>
      </c>
      <c r="L6" s="52">
        <f t="shared" ref="L6:AF6" si="8">$E$6*L1</f>
        <v>1640</v>
      </c>
      <c r="M6" s="52">
        <f t="shared" si="8"/>
        <v>2460</v>
      </c>
      <c r="N6" s="52">
        <f t="shared" si="8"/>
        <v>3280</v>
      </c>
      <c r="O6" s="52">
        <f t="shared" si="8"/>
        <v>4100</v>
      </c>
      <c r="P6" s="52">
        <f t="shared" si="8"/>
        <v>4920</v>
      </c>
      <c r="Q6" s="52">
        <f t="shared" si="8"/>
        <v>5740</v>
      </c>
      <c r="R6" s="52">
        <f t="shared" si="8"/>
        <v>6560</v>
      </c>
      <c r="S6" s="52">
        <f t="shared" si="8"/>
        <v>7380</v>
      </c>
      <c r="T6" s="65">
        <f t="shared" si="8"/>
        <v>8200</v>
      </c>
      <c r="U6" s="65">
        <f t="shared" si="8"/>
        <v>9020</v>
      </c>
      <c r="V6" s="65">
        <f t="shared" si="8"/>
        <v>9840</v>
      </c>
      <c r="W6" s="65">
        <f t="shared" si="8"/>
        <v>10660</v>
      </c>
      <c r="X6" s="65">
        <f t="shared" si="8"/>
        <v>11480</v>
      </c>
      <c r="Y6" s="65">
        <f t="shared" si="8"/>
        <v>12300</v>
      </c>
      <c r="Z6" s="65">
        <f t="shared" si="8"/>
        <v>13120</v>
      </c>
      <c r="AA6" s="65">
        <f t="shared" si="8"/>
        <v>13940</v>
      </c>
      <c r="AB6" s="65">
        <f t="shared" si="8"/>
        <v>14760</v>
      </c>
      <c r="AC6" s="65">
        <f t="shared" si="8"/>
        <v>15580</v>
      </c>
      <c r="AD6" s="65">
        <f t="shared" si="8"/>
        <v>16400</v>
      </c>
      <c r="AE6" s="65">
        <f t="shared" si="8"/>
        <v>17220</v>
      </c>
      <c r="AF6" s="65">
        <f t="shared" si="8"/>
        <v>18040</v>
      </c>
      <c r="AG6" s="57"/>
      <c r="AH6" s="52">
        <f>$F$6*AH1</f>
        <v>820</v>
      </c>
      <c r="AI6" s="52">
        <f t="shared" ref="AI6:BC6" si="9">$F$6*AI1</f>
        <v>1640</v>
      </c>
      <c r="AJ6" s="52">
        <f t="shared" si="9"/>
        <v>2460</v>
      </c>
      <c r="AK6" s="52">
        <f t="shared" si="9"/>
        <v>3280</v>
      </c>
      <c r="AL6" s="52">
        <f t="shared" si="9"/>
        <v>4100</v>
      </c>
      <c r="AM6" s="52">
        <f t="shared" si="9"/>
        <v>4920</v>
      </c>
      <c r="AN6" s="52">
        <f t="shared" si="9"/>
        <v>5740</v>
      </c>
      <c r="AO6" s="52">
        <f t="shared" si="9"/>
        <v>6560</v>
      </c>
      <c r="AP6" s="52">
        <f t="shared" si="9"/>
        <v>7380</v>
      </c>
      <c r="AQ6" s="65">
        <f t="shared" si="9"/>
        <v>8200</v>
      </c>
      <c r="AR6" s="65">
        <f t="shared" si="9"/>
        <v>9020</v>
      </c>
      <c r="AS6" s="65">
        <f t="shared" si="9"/>
        <v>9840</v>
      </c>
      <c r="AT6" s="65">
        <f t="shared" si="9"/>
        <v>10660</v>
      </c>
      <c r="AU6" s="65">
        <f t="shared" si="9"/>
        <v>11480</v>
      </c>
      <c r="AV6" s="65">
        <f t="shared" si="9"/>
        <v>12300</v>
      </c>
      <c r="AW6" s="65">
        <f t="shared" si="9"/>
        <v>13120</v>
      </c>
      <c r="AX6" s="65">
        <f t="shared" si="9"/>
        <v>13940</v>
      </c>
      <c r="AY6" s="65">
        <f t="shared" si="9"/>
        <v>14760</v>
      </c>
      <c r="AZ6" s="65">
        <f t="shared" si="9"/>
        <v>15580</v>
      </c>
      <c r="BA6" s="65">
        <f t="shared" si="9"/>
        <v>16400</v>
      </c>
      <c r="BB6" s="65">
        <f t="shared" si="9"/>
        <v>17220</v>
      </c>
      <c r="BC6" s="65">
        <f t="shared" si="9"/>
        <v>18040</v>
      </c>
    </row>
    <row r="7" spans="1:56">
      <c r="A7" s="67" t="s">
        <v>91</v>
      </c>
      <c r="B7" s="41" t="s">
        <v>42</v>
      </c>
      <c r="C7" s="41" t="s">
        <v>42</v>
      </c>
      <c r="D7" s="41" t="s">
        <v>42</v>
      </c>
      <c r="E7" s="35">
        <v>820</v>
      </c>
      <c r="F7" s="35">
        <v>820</v>
      </c>
      <c r="G7" s="21" t="s">
        <v>9</v>
      </c>
      <c r="H7" s="21" t="s">
        <v>47</v>
      </c>
      <c r="I7" s="21" t="s">
        <v>9</v>
      </c>
      <c r="J7" s="54" t="s">
        <v>42</v>
      </c>
      <c r="K7" s="52">
        <f t="shared" ref="K7:AF7" si="10">$E$7*K1</f>
        <v>820</v>
      </c>
      <c r="L7" s="52">
        <f t="shared" si="10"/>
        <v>1640</v>
      </c>
      <c r="M7" s="52">
        <f t="shared" si="10"/>
        <v>2460</v>
      </c>
      <c r="N7" s="52">
        <f t="shared" si="10"/>
        <v>3280</v>
      </c>
      <c r="O7" s="52">
        <f t="shared" si="10"/>
        <v>4100</v>
      </c>
      <c r="P7" s="52">
        <f t="shared" si="10"/>
        <v>4920</v>
      </c>
      <c r="Q7" s="52">
        <f t="shared" si="10"/>
        <v>5740</v>
      </c>
      <c r="R7" s="52">
        <f t="shared" si="10"/>
        <v>6560</v>
      </c>
      <c r="S7" s="52">
        <f t="shared" si="10"/>
        <v>7380</v>
      </c>
      <c r="T7" s="65">
        <f t="shared" si="10"/>
        <v>8200</v>
      </c>
      <c r="U7" s="65">
        <f t="shared" si="10"/>
        <v>9020</v>
      </c>
      <c r="V7" s="65">
        <f t="shared" si="10"/>
        <v>9840</v>
      </c>
      <c r="W7" s="65">
        <f t="shared" si="10"/>
        <v>10660</v>
      </c>
      <c r="X7" s="65">
        <f t="shared" si="10"/>
        <v>11480</v>
      </c>
      <c r="Y7" s="65">
        <f t="shared" si="10"/>
        <v>12300</v>
      </c>
      <c r="Z7" s="65">
        <f t="shared" si="10"/>
        <v>13120</v>
      </c>
      <c r="AA7" s="65">
        <f t="shared" si="10"/>
        <v>13940</v>
      </c>
      <c r="AB7" s="65">
        <f t="shared" si="10"/>
        <v>14760</v>
      </c>
      <c r="AC7" s="65">
        <f t="shared" si="10"/>
        <v>15580</v>
      </c>
      <c r="AD7" s="65">
        <f t="shared" si="10"/>
        <v>16400</v>
      </c>
      <c r="AE7" s="65">
        <f t="shared" si="10"/>
        <v>17220</v>
      </c>
      <c r="AF7" s="65">
        <f t="shared" si="10"/>
        <v>18040</v>
      </c>
      <c r="AG7" s="57" t="s">
        <v>42</v>
      </c>
      <c r="AH7" s="52">
        <f t="shared" ref="AH7:BC7" si="11">$F$7*AH1</f>
        <v>820</v>
      </c>
      <c r="AI7" s="52">
        <f t="shared" si="11"/>
        <v>1640</v>
      </c>
      <c r="AJ7" s="52">
        <f t="shared" si="11"/>
        <v>2460</v>
      </c>
      <c r="AK7" s="52">
        <f t="shared" si="11"/>
        <v>3280</v>
      </c>
      <c r="AL7" s="52">
        <f t="shared" si="11"/>
        <v>4100</v>
      </c>
      <c r="AM7" s="52">
        <f t="shared" si="11"/>
        <v>4920</v>
      </c>
      <c r="AN7" s="52">
        <f t="shared" si="11"/>
        <v>5740</v>
      </c>
      <c r="AO7" s="52">
        <f t="shared" si="11"/>
        <v>6560</v>
      </c>
      <c r="AP7" s="52">
        <f t="shared" si="11"/>
        <v>7380</v>
      </c>
      <c r="AQ7" s="65">
        <f t="shared" si="11"/>
        <v>8200</v>
      </c>
      <c r="AR7" s="65">
        <f t="shared" si="11"/>
        <v>9020</v>
      </c>
      <c r="AS7" s="65">
        <f t="shared" si="11"/>
        <v>9840</v>
      </c>
      <c r="AT7" s="65">
        <f t="shared" si="11"/>
        <v>10660</v>
      </c>
      <c r="AU7" s="65">
        <f t="shared" si="11"/>
        <v>11480</v>
      </c>
      <c r="AV7" s="65">
        <f t="shared" si="11"/>
        <v>12300</v>
      </c>
      <c r="AW7" s="65">
        <f t="shared" si="11"/>
        <v>13120</v>
      </c>
      <c r="AX7" s="65">
        <f t="shared" si="11"/>
        <v>13940</v>
      </c>
      <c r="AY7" s="65">
        <f t="shared" si="11"/>
        <v>14760</v>
      </c>
      <c r="AZ7" s="65">
        <f t="shared" si="11"/>
        <v>15580</v>
      </c>
      <c r="BA7" s="65">
        <f t="shared" si="11"/>
        <v>16400</v>
      </c>
      <c r="BB7" s="65">
        <f t="shared" si="11"/>
        <v>17220</v>
      </c>
      <c r="BC7" s="65">
        <f t="shared" si="11"/>
        <v>18040</v>
      </c>
    </row>
    <row r="8" spans="1:56" ht="28.5">
      <c r="A8" s="67" t="s">
        <v>92</v>
      </c>
      <c r="B8" s="41" t="s">
        <v>42</v>
      </c>
      <c r="C8" s="41" t="s">
        <v>42</v>
      </c>
      <c r="D8" s="41" t="s">
        <v>42</v>
      </c>
      <c r="E8" s="35">
        <v>640</v>
      </c>
      <c r="F8" s="35">
        <v>640</v>
      </c>
      <c r="G8" s="21" t="s">
        <v>9</v>
      </c>
      <c r="H8" s="21" t="s">
        <v>47</v>
      </c>
      <c r="I8" s="22" t="s">
        <v>9</v>
      </c>
      <c r="J8" s="54" t="s">
        <v>42</v>
      </c>
      <c r="K8" s="52">
        <f t="shared" ref="K8:AF8" si="12">$E$8*K1</f>
        <v>640</v>
      </c>
      <c r="L8" s="52">
        <f t="shared" si="12"/>
        <v>1280</v>
      </c>
      <c r="M8" s="52">
        <f t="shared" si="12"/>
        <v>1920</v>
      </c>
      <c r="N8" s="52">
        <f t="shared" si="12"/>
        <v>2560</v>
      </c>
      <c r="O8" s="52">
        <f t="shared" si="12"/>
        <v>3200</v>
      </c>
      <c r="P8" s="52">
        <f t="shared" si="12"/>
        <v>3840</v>
      </c>
      <c r="Q8" s="52">
        <f t="shared" si="12"/>
        <v>4480</v>
      </c>
      <c r="R8" s="52">
        <f t="shared" si="12"/>
        <v>5120</v>
      </c>
      <c r="S8" s="52">
        <f t="shared" si="12"/>
        <v>5760</v>
      </c>
      <c r="T8" s="65">
        <f t="shared" si="12"/>
        <v>6400</v>
      </c>
      <c r="U8" s="65">
        <f t="shared" si="12"/>
        <v>7040</v>
      </c>
      <c r="V8" s="65">
        <f t="shared" si="12"/>
        <v>7680</v>
      </c>
      <c r="W8" s="65">
        <f t="shared" si="12"/>
        <v>8320</v>
      </c>
      <c r="X8" s="65">
        <f t="shared" si="12"/>
        <v>8960</v>
      </c>
      <c r="Y8" s="65">
        <f t="shared" si="12"/>
        <v>9600</v>
      </c>
      <c r="Z8" s="65">
        <f t="shared" si="12"/>
        <v>10240</v>
      </c>
      <c r="AA8" s="65">
        <f t="shared" si="12"/>
        <v>10880</v>
      </c>
      <c r="AB8" s="65">
        <f t="shared" si="12"/>
        <v>11520</v>
      </c>
      <c r="AC8" s="65">
        <f t="shared" si="12"/>
        <v>12160</v>
      </c>
      <c r="AD8" s="65">
        <f t="shared" si="12"/>
        <v>12800</v>
      </c>
      <c r="AE8" s="65">
        <f t="shared" si="12"/>
        <v>13440</v>
      </c>
      <c r="AF8" s="65">
        <f t="shared" si="12"/>
        <v>14080</v>
      </c>
      <c r="AG8" s="57" t="s">
        <v>42</v>
      </c>
      <c r="AH8" s="65">
        <f t="shared" ref="AH8:BC8" si="13">$F$8*AH1</f>
        <v>640</v>
      </c>
      <c r="AI8" s="65">
        <f t="shared" si="13"/>
        <v>1280</v>
      </c>
      <c r="AJ8" s="65">
        <f t="shared" si="13"/>
        <v>1920</v>
      </c>
      <c r="AK8" s="65">
        <f t="shared" si="13"/>
        <v>2560</v>
      </c>
      <c r="AL8" s="65">
        <f t="shared" si="13"/>
        <v>3200</v>
      </c>
      <c r="AM8" s="65">
        <f t="shared" si="13"/>
        <v>3840</v>
      </c>
      <c r="AN8" s="65">
        <f t="shared" si="13"/>
        <v>4480</v>
      </c>
      <c r="AO8" s="65">
        <f t="shared" si="13"/>
        <v>5120</v>
      </c>
      <c r="AP8" s="65">
        <f t="shared" si="13"/>
        <v>5760</v>
      </c>
      <c r="AQ8" s="65">
        <f t="shared" si="13"/>
        <v>6400</v>
      </c>
      <c r="AR8" s="65">
        <f t="shared" si="13"/>
        <v>7040</v>
      </c>
      <c r="AS8" s="65">
        <f t="shared" si="13"/>
        <v>7680</v>
      </c>
      <c r="AT8" s="65">
        <f t="shared" si="13"/>
        <v>8320</v>
      </c>
      <c r="AU8" s="65">
        <f t="shared" si="13"/>
        <v>8960</v>
      </c>
      <c r="AV8" s="65">
        <f t="shared" si="13"/>
        <v>9600</v>
      </c>
      <c r="AW8" s="65">
        <f t="shared" si="13"/>
        <v>10240</v>
      </c>
      <c r="AX8" s="65">
        <f t="shared" si="13"/>
        <v>10880</v>
      </c>
      <c r="AY8" s="65">
        <f t="shared" si="13"/>
        <v>11520</v>
      </c>
      <c r="AZ8" s="65">
        <f t="shared" si="13"/>
        <v>12160</v>
      </c>
      <c r="BA8" s="65">
        <f t="shared" si="13"/>
        <v>12800</v>
      </c>
      <c r="BB8" s="65">
        <f t="shared" si="13"/>
        <v>13440</v>
      </c>
      <c r="BC8" s="65">
        <f t="shared" si="13"/>
        <v>14080</v>
      </c>
    </row>
    <row r="9" spans="1:56" ht="28.5">
      <c r="A9" s="67" t="s">
        <v>93</v>
      </c>
      <c r="B9" s="41" t="s">
        <v>42</v>
      </c>
      <c r="C9" s="41" t="s">
        <v>42</v>
      </c>
      <c r="D9" s="41" t="s">
        <v>42</v>
      </c>
      <c r="E9" s="35">
        <v>640</v>
      </c>
      <c r="F9" s="35">
        <v>640</v>
      </c>
      <c r="G9" s="21" t="s">
        <v>9</v>
      </c>
      <c r="H9" s="21" t="s">
        <v>47</v>
      </c>
      <c r="I9" s="22" t="s">
        <v>9</v>
      </c>
      <c r="J9" s="54" t="s">
        <v>42</v>
      </c>
      <c r="K9" s="52">
        <f t="shared" ref="K9:AF9" si="14">$E$9*K1</f>
        <v>640</v>
      </c>
      <c r="L9" s="52">
        <f t="shared" si="14"/>
        <v>1280</v>
      </c>
      <c r="M9" s="52">
        <f t="shared" si="14"/>
        <v>1920</v>
      </c>
      <c r="N9" s="52">
        <f t="shared" si="14"/>
        <v>2560</v>
      </c>
      <c r="O9" s="52">
        <f t="shared" si="14"/>
        <v>3200</v>
      </c>
      <c r="P9" s="52">
        <f t="shared" si="14"/>
        <v>3840</v>
      </c>
      <c r="Q9" s="52">
        <f t="shared" si="14"/>
        <v>4480</v>
      </c>
      <c r="R9" s="52">
        <f t="shared" si="14"/>
        <v>5120</v>
      </c>
      <c r="S9" s="52">
        <f t="shared" si="14"/>
        <v>5760</v>
      </c>
      <c r="T9" s="65">
        <f t="shared" si="14"/>
        <v>6400</v>
      </c>
      <c r="U9" s="65">
        <f t="shared" si="14"/>
        <v>7040</v>
      </c>
      <c r="V9" s="65">
        <f t="shared" si="14"/>
        <v>7680</v>
      </c>
      <c r="W9" s="65">
        <f t="shared" si="14"/>
        <v>8320</v>
      </c>
      <c r="X9" s="65">
        <f t="shared" si="14"/>
        <v>8960</v>
      </c>
      <c r="Y9" s="65">
        <f t="shared" si="14"/>
        <v>9600</v>
      </c>
      <c r="Z9" s="65">
        <f t="shared" si="14"/>
        <v>10240</v>
      </c>
      <c r="AA9" s="65">
        <f t="shared" si="14"/>
        <v>10880</v>
      </c>
      <c r="AB9" s="65">
        <f t="shared" si="14"/>
        <v>11520</v>
      </c>
      <c r="AC9" s="65">
        <f t="shared" si="14"/>
        <v>12160</v>
      </c>
      <c r="AD9" s="65">
        <f t="shared" si="14"/>
        <v>12800</v>
      </c>
      <c r="AE9" s="65">
        <f t="shared" si="14"/>
        <v>13440</v>
      </c>
      <c r="AF9" s="65">
        <f t="shared" si="14"/>
        <v>14080</v>
      </c>
      <c r="AG9" s="57" t="s">
        <v>42</v>
      </c>
      <c r="AH9" s="65">
        <f t="shared" ref="AH9:BC9" si="15">$F$9*AH1</f>
        <v>640</v>
      </c>
      <c r="AI9" s="65">
        <f t="shared" si="15"/>
        <v>1280</v>
      </c>
      <c r="AJ9" s="65">
        <f t="shared" si="15"/>
        <v>1920</v>
      </c>
      <c r="AK9" s="65">
        <f t="shared" si="15"/>
        <v>2560</v>
      </c>
      <c r="AL9" s="65">
        <f t="shared" si="15"/>
        <v>3200</v>
      </c>
      <c r="AM9" s="65">
        <f t="shared" si="15"/>
        <v>3840</v>
      </c>
      <c r="AN9" s="65">
        <f t="shared" si="15"/>
        <v>4480</v>
      </c>
      <c r="AO9" s="65">
        <f t="shared" si="15"/>
        <v>5120</v>
      </c>
      <c r="AP9" s="65">
        <f t="shared" si="15"/>
        <v>5760</v>
      </c>
      <c r="AQ9" s="65">
        <f t="shared" si="15"/>
        <v>6400</v>
      </c>
      <c r="AR9" s="65">
        <f t="shared" si="15"/>
        <v>7040</v>
      </c>
      <c r="AS9" s="65">
        <f t="shared" si="15"/>
        <v>7680</v>
      </c>
      <c r="AT9" s="65">
        <f t="shared" si="15"/>
        <v>8320</v>
      </c>
      <c r="AU9" s="65">
        <f t="shared" si="15"/>
        <v>8960</v>
      </c>
      <c r="AV9" s="65">
        <f t="shared" si="15"/>
        <v>9600</v>
      </c>
      <c r="AW9" s="65">
        <f t="shared" si="15"/>
        <v>10240</v>
      </c>
      <c r="AX9" s="65">
        <f t="shared" si="15"/>
        <v>10880</v>
      </c>
      <c r="AY9" s="65">
        <f t="shared" si="15"/>
        <v>11520</v>
      </c>
      <c r="AZ9" s="65">
        <f t="shared" si="15"/>
        <v>12160</v>
      </c>
      <c r="BA9" s="65">
        <f t="shared" si="15"/>
        <v>12800</v>
      </c>
      <c r="BB9" s="65">
        <f t="shared" si="15"/>
        <v>13440</v>
      </c>
      <c r="BC9" s="65">
        <f t="shared" si="15"/>
        <v>14080</v>
      </c>
      <c r="BD9" s="40"/>
    </row>
    <row r="10" spans="1:56" ht="28.5">
      <c r="A10" s="67" t="s">
        <v>94</v>
      </c>
      <c r="B10" s="41" t="s">
        <v>42</v>
      </c>
      <c r="C10" s="41" t="s">
        <v>42</v>
      </c>
      <c r="D10" s="41" t="s">
        <v>42</v>
      </c>
      <c r="E10" s="35">
        <v>640</v>
      </c>
      <c r="F10" s="35">
        <v>640</v>
      </c>
      <c r="G10" s="21" t="s">
        <v>9</v>
      </c>
      <c r="H10" s="21" t="s">
        <v>47</v>
      </c>
      <c r="I10" s="22" t="s">
        <v>9</v>
      </c>
      <c r="J10" s="54"/>
      <c r="K10" s="52">
        <f t="shared" ref="K10:AF10" si="16">$E$10*K1</f>
        <v>640</v>
      </c>
      <c r="L10" s="52">
        <f t="shared" si="16"/>
        <v>1280</v>
      </c>
      <c r="M10" s="52">
        <f t="shared" si="16"/>
        <v>1920</v>
      </c>
      <c r="N10" s="52">
        <f t="shared" si="16"/>
        <v>2560</v>
      </c>
      <c r="O10" s="52">
        <f t="shared" si="16"/>
        <v>3200</v>
      </c>
      <c r="P10" s="52">
        <f t="shared" si="16"/>
        <v>3840</v>
      </c>
      <c r="Q10" s="52">
        <f t="shared" si="16"/>
        <v>4480</v>
      </c>
      <c r="R10" s="52">
        <f t="shared" si="16"/>
        <v>5120</v>
      </c>
      <c r="S10" s="52">
        <f t="shared" si="16"/>
        <v>5760</v>
      </c>
      <c r="T10" s="65">
        <f t="shared" si="16"/>
        <v>6400</v>
      </c>
      <c r="U10" s="65">
        <f t="shared" si="16"/>
        <v>7040</v>
      </c>
      <c r="V10" s="65">
        <f t="shared" si="16"/>
        <v>7680</v>
      </c>
      <c r="W10" s="65">
        <f t="shared" si="16"/>
        <v>8320</v>
      </c>
      <c r="X10" s="65">
        <f t="shared" si="16"/>
        <v>8960</v>
      </c>
      <c r="Y10" s="65">
        <f t="shared" si="16"/>
        <v>9600</v>
      </c>
      <c r="Z10" s="65">
        <f t="shared" si="16"/>
        <v>10240</v>
      </c>
      <c r="AA10" s="65">
        <f t="shared" si="16"/>
        <v>10880</v>
      </c>
      <c r="AB10" s="65">
        <f t="shared" si="16"/>
        <v>11520</v>
      </c>
      <c r="AC10" s="65">
        <f t="shared" si="16"/>
        <v>12160</v>
      </c>
      <c r="AD10" s="65">
        <f t="shared" si="16"/>
        <v>12800</v>
      </c>
      <c r="AE10" s="65">
        <f t="shared" si="16"/>
        <v>13440</v>
      </c>
      <c r="AF10" s="65">
        <f t="shared" si="16"/>
        <v>14080</v>
      </c>
      <c r="AG10" s="57"/>
      <c r="AH10" s="65">
        <f t="shared" ref="AH10:BC10" si="17">$F$10*AH1</f>
        <v>640</v>
      </c>
      <c r="AI10" s="65">
        <f t="shared" si="17"/>
        <v>1280</v>
      </c>
      <c r="AJ10" s="65">
        <f t="shared" si="17"/>
        <v>1920</v>
      </c>
      <c r="AK10" s="65">
        <f t="shared" si="17"/>
        <v>2560</v>
      </c>
      <c r="AL10" s="65">
        <f t="shared" si="17"/>
        <v>3200</v>
      </c>
      <c r="AM10" s="65">
        <f t="shared" si="17"/>
        <v>3840</v>
      </c>
      <c r="AN10" s="65">
        <f t="shared" si="17"/>
        <v>4480</v>
      </c>
      <c r="AO10" s="65">
        <f t="shared" si="17"/>
        <v>5120</v>
      </c>
      <c r="AP10" s="65">
        <f t="shared" si="17"/>
        <v>5760</v>
      </c>
      <c r="AQ10" s="65">
        <f t="shared" si="17"/>
        <v>6400</v>
      </c>
      <c r="AR10" s="65">
        <f t="shared" si="17"/>
        <v>7040</v>
      </c>
      <c r="AS10" s="65">
        <f t="shared" si="17"/>
        <v>7680</v>
      </c>
      <c r="AT10" s="65">
        <f t="shared" si="17"/>
        <v>8320</v>
      </c>
      <c r="AU10" s="65">
        <f t="shared" si="17"/>
        <v>8960</v>
      </c>
      <c r="AV10" s="65">
        <f t="shared" si="17"/>
        <v>9600</v>
      </c>
      <c r="AW10" s="65">
        <f t="shared" si="17"/>
        <v>10240</v>
      </c>
      <c r="AX10" s="65">
        <f t="shared" si="17"/>
        <v>10880</v>
      </c>
      <c r="AY10" s="65">
        <f t="shared" si="17"/>
        <v>11520</v>
      </c>
      <c r="AZ10" s="65">
        <f t="shared" si="17"/>
        <v>12160</v>
      </c>
      <c r="BA10" s="65">
        <f t="shared" si="17"/>
        <v>12800</v>
      </c>
      <c r="BB10" s="65">
        <f t="shared" si="17"/>
        <v>13440</v>
      </c>
      <c r="BC10" s="65">
        <f t="shared" si="17"/>
        <v>14080</v>
      </c>
      <c r="BD10" s="40"/>
    </row>
    <row r="11" spans="1:56">
      <c r="A11" s="67" t="s">
        <v>98</v>
      </c>
      <c r="B11" s="41" t="s">
        <v>42</v>
      </c>
      <c r="C11" s="41" t="s">
        <v>42</v>
      </c>
      <c r="D11" s="41" t="s">
        <v>42</v>
      </c>
      <c r="E11" s="35">
        <v>640</v>
      </c>
      <c r="F11" s="35">
        <v>640</v>
      </c>
      <c r="G11" s="21" t="s">
        <v>9</v>
      </c>
      <c r="H11" s="21" t="s">
        <v>47</v>
      </c>
      <c r="I11" s="21" t="s">
        <v>9</v>
      </c>
      <c r="J11" s="54"/>
      <c r="K11" s="52">
        <f t="shared" ref="K11:AF11" si="18">$E$11*K1</f>
        <v>640</v>
      </c>
      <c r="L11" s="52">
        <f t="shared" si="18"/>
        <v>1280</v>
      </c>
      <c r="M11" s="52">
        <f t="shared" si="18"/>
        <v>1920</v>
      </c>
      <c r="N11" s="52">
        <f t="shared" si="18"/>
        <v>2560</v>
      </c>
      <c r="O11" s="52">
        <f t="shared" si="18"/>
        <v>3200</v>
      </c>
      <c r="P11" s="52">
        <f t="shared" si="18"/>
        <v>3840</v>
      </c>
      <c r="Q11" s="52">
        <f t="shared" si="18"/>
        <v>4480</v>
      </c>
      <c r="R11" s="52">
        <f t="shared" si="18"/>
        <v>5120</v>
      </c>
      <c r="S11" s="52">
        <f t="shared" si="18"/>
        <v>5760</v>
      </c>
      <c r="T11" s="65">
        <f t="shared" si="18"/>
        <v>6400</v>
      </c>
      <c r="U11" s="65">
        <f t="shared" si="18"/>
        <v>7040</v>
      </c>
      <c r="V11" s="65">
        <f t="shared" si="18"/>
        <v>7680</v>
      </c>
      <c r="W11" s="65">
        <f t="shared" si="18"/>
        <v>8320</v>
      </c>
      <c r="X11" s="65">
        <f t="shared" si="18"/>
        <v>8960</v>
      </c>
      <c r="Y11" s="65">
        <f t="shared" si="18"/>
        <v>9600</v>
      </c>
      <c r="Z11" s="65">
        <f t="shared" si="18"/>
        <v>10240</v>
      </c>
      <c r="AA11" s="65">
        <f t="shared" si="18"/>
        <v>10880</v>
      </c>
      <c r="AB11" s="65">
        <f t="shared" si="18"/>
        <v>11520</v>
      </c>
      <c r="AC11" s="65">
        <f t="shared" si="18"/>
        <v>12160</v>
      </c>
      <c r="AD11" s="65">
        <f t="shared" si="18"/>
        <v>12800</v>
      </c>
      <c r="AE11" s="65">
        <f t="shared" si="18"/>
        <v>13440</v>
      </c>
      <c r="AF11" s="65">
        <f t="shared" si="18"/>
        <v>14080</v>
      </c>
      <c r="AG11" s="57"/>
      <c r="AH11" s="65">
        <f t="shared" ref="AH11:BC11" si="19">$F$11*AH1</f>
        <v>640</v>
      </c>
      <c r="AI11" s="65">
        <f t="shared" si="19"/>
        <v>1280</v>
      </c>
      <c r="AJ11" s="65">
        <f t="shared" si="19"/>
        <v>1920</v>
      </c>
      <c r="AK11" s="65">
        <f t="shared" si="19"/>
        <v>2560</v>
      </c>
      <c r="AL11" s="65">
        <f t="shared" si="19"/>
        <v>3200</v>
      </c>
      <c r="AM11" s="65">
        <f t="shared" si="19"/>
        <v>3840</v>
      </c>
      <c r="AN11" s="65">
        <f t="shared" si="19"/>
        <v>4480</v>
      </c>
      <c r="AO11" s="65">
        <f t="shared" si="19"/>
        <v>5120</v>
      </c>
      <c r="AP11" s="65">
        <f t="shared" si="19"/>
        <v>5760</v>
      </c>
      <c r="AQ11" s="65">
        <f t="shared" si="19"/>
        <v>6400</v>
      </c>
      <c r="AR11" s="65">
        <f t="shared" si="19"/>
        <v>7040</v>
      </c>
      <c r="AS11" s="65">
        <f t="shared" si="19"/>
        <v>7680</v>
      </c>
      <c r="AT11" s="65">
        <f t="shared" si="19"/>
        <v>8320</v>
      </c>
      <c r="AU11" s="65">
        <f t="shared" si="19"/>
        <v>8960</v>
      </c>
      <c r="AV11" s="65">
        <f t="shared" si="19"/>
        <v>9600</v>
      </c>
      <c r="AW11" s="65">
        <f t="shared" si="19"/>
        <v>10240</v>
      </c>
      <c r="AX11" s="65">
        <f t="shared" si="19"/>
        <v>10880</v>
      </c>
      <c r="AY11" s="65">
        <f t="shared" si="19"/>
        <v>11520</v>
      </c>
      <c r="AZ11" s="65">
        <f t="shared" si="19"/>
        <v>12160</v>
      </c>
      <c r="BA11" s="65">
        <f t="shared" si="19"/>
        <v>12800</v>
      </c>
      <c r="BB11" s="65">
        <f t="shared" si="19"/>
        <v>13440</v>
      </c>
      <c r="BC11" s="65">
        <f t="shared" si="19"/>
        <v>14080</v>
      </c>
      <c r="BD11" s="40"/>
    </row>
    <row r="12" spans="1:56" ht="28.5">
      <c r="A12" s="67" t="s">
        <v>99</v>
      </c>
      <c r="B12" s="41" t="s">
        <v>42</v>
      </c>
      <c r="C12" s="41" t="s">
        <v>42</v>
      </c>
      <c r="D12" s="41" t="s">
        <v>42</v>
      </c>
      <c r="E12" s="35">
        <v>640</v>
      </c>
      <c r="F12" s="35">
        <v>640</v>
      </c>
      <c r="G12" s="21" t="s">
        <v>9</v>
      </c>
      <c r="H12" s="21" t="s">
        <v>47</v>
      </c>
      <c r="I12" s="21" t="s">
        <v>9</v>
      </c>
      <c r="J12" s="54"/>
      <c r="K12" s="52">
        <f t="shared" ref="K12:AF12" si="20">$E$12*K1</f>
        <v>640</v>
      </c>
      <c r="L12" s="52">
        <f t="shared" si="20"/>
        <v>1280</v>
      </c>
      <c r="M12" s="52">
        <f t="shared" si="20"/>
        <v>1920</v>
      </c>
      <c r="N12" s="52">
        <f t="shared" si="20"/>
        <v>2560</v>
      </c>
      <c r="O12" s="52">
        <f t="shared" si="20"/>
        <v>3200</v>
      </c>
      <c r="P12" s="52">
        <f t="shared" si="20"/>
        <v>3840</v>
      </c>
      <c r="Q12" s="52">
        <f t="shared" si="20"/>
        <v>4480</v>
      </c>
      <c r="R12" s="52">
        <f t="shared" si="20"/>
        <v>5120</v>
      </c>
      <c r="S12" s="52">
        <f t="shared" si="20"/>
        <v>5760</v>
      </c>
      <c r="T12" s="65">
        <f t="shared" si="20"/>
        <v>6400</v>
      </c>
      <c r="U12" s="65">
        <f t="shared" si="20"/>
        <v>7040</v>
      </c>
      <c r="V12" s="65">
        <f t="shared" si="20"/>
        <v>7680</v>
      </c>
      <c r="W12" s="65">
        <f t="shared" si="20"/>
        <v>8320</v>
      </c>
      <c r="X12" s="65">
        <f t="shared" si="20"/>
        <v>8960</v>
      </c>
      <c r="Y12" s="65">
        <f t="shared" si="20"/>
        <v>9600</v>
      </c>
      <c r="Z12" s="65">
        <f t="shared" si="20"/>
        <v>10240</v>
      </c>
      <c r="AA12" s="65">
        <f t="shared" si="20"/>
        <v>10880</v>
      </c>
      <c r="AB12" s="65">
        <f t="shared" si="20"/>
        <v>11520</v>
      </c>
      <c r="AC12" s="65">
        <f t="shared" si="20"/>
        <v>12160</v>
      </c>
      <c r="AD12" s="65">
        <f t="shared" si="20"/>
        <v>12800</v>
      </c>
      <c r="AE12" s="65">
        <f t="shared" si="20"/>
        <v>13440</v>
      </c>
      <c r="AF12" s="65">
        <f t="shared" si="20"/>
        <v>14080</v>
      </c>
      <c r="AG12" s="57"/>
      <c r="AH12" s="65">
        <f t="shared" ref="AH12:BC12" si="21">$F$12*AH1</f>
        <v>640</v>
      </c>
      <c r="AI12" s="65">
        <f t="shared" si="21"/>
        <v>1280</v>
      </c>
      <c r="AJ12" s="65">
        <f t="shared" si="21"/>
        <v>1920</v>
      </c>
      <c r="AK12" s="65">
        <f t="shared" si="21"/>
        <v>2560</v>
      </c>
      <c r="AL12" s="65">
        <f t="shared" si="21"/>
        <v>3200</v>
      </c>
      <c r="AM12" s="65">
        <f t="shared" si="21"/>
        <v>3840</v>
      </c>
      <c r="AN12" s="65">
        <f t="shared" si="21"/>
        <v>4480</v>
      </c>
      <c r="AO12" s="65">
        <f t="shared" si="21"/>
        <v>5120</v>
      </c>
      <c r="AP12" s="65">
        <f t="shared" si="21"/>
        <v>5760</v>
      </c>
      <c r="AQ12" s="65">
        <f t="shared" si="21"/>
        <v>6400</v>
      </c>
      <c r="AR12" s="65">
        <f t="shared" si="21"/>
        <v>7040</v>
      </c>
      <c r="AS12" s="65">
        <f t="shared" si="21"/>
        <v>7680</v>
      </c>
      <c r="AT12" s="65">
        <f t="shared" si="21"/>
        <v>8320</v>
      </c>
      <c r="AU12" s="65">
        <f t="shared" si="21"/>
        <v>8960</v>
      </c>
      <c r="AV12" s="65">
        <f t="shared" si="21"/>
        <v>9600</v>
      </c>
      <c r="AW12" s="65">
        <f t="shared" si="21"/>
        <v>10240</v>
      </c>
      <c r="AX12" s="65">
        <f t="shared" si="21"/>
        <v>10880</v>
      </c>
      <c r="AY12" s="65">
        <f t="shared" si="21"/>
        <v>11520</v>
      </c>
      <c r="AZ12" s="65">
        <f t="shared" si="21"/>
        <v>12160</v>
      </c>
      <c r="BA12" s="65">
        <f t="shared" si="21"/>
        <v>12800</v>
      </c>
      <c r="BB12" s="65">
        <f t="shared" si="21"/>
        <v>13440</v>
      </c>
      <c r="BC12" s="65">
        <f t="shared" si="21"/>
        <v>14080</v>
      </c>
    </row>
    <row r="13" spans="1:56" ht="28.5">
      <c r="A13" s="67" t="s">
        <v>100</v>
      </c>
      <c r="B13" s="41" t="s">
        <v>42</v>
      </c>
      <c r="C13" s="41" t="s">
        <v>42</v>
      </c>
      <c r="D13" s="41" t="s">
        <v>42</v>
      </c>
      <c r="E13" s="35">
        <v>640</v>
      </c>
      <c r="F13" s="35">
        <v>640</v>
      </c>
      <c r="G13" s="21" t="s">
        <v>9</v>
      </c>
      <c r="H13" s="21" t="s">
        <v>47</v>
      </c>
      <c r="I13" s="22" t="s">
        <v>9</v>
      </c>
      <c r="J13" s="54" t="s">
        <v>42</v>
      </c>
      <c r="K13" s="52">
        <f t="shared" ref="K13:AF13" si="22">$E$13*K1</f>
        <v>640</v>
      </c>
      <c r="L13" s="52">
        <f t="shared" si="22"/>
        <v>1280</v>
      </c>
      <c r="M13" s="52">
        <f t="shared" si="22"/>
        <v>1920</v>
      </c>
      <c r="N13" s="52">
        <f t="shared" si="22"/>
        <v>2560</v>
      </c>
      <c r="O13" s="52">
        <f t="shared" si="22"/>
        <v>3200</v>
      </c>
      <c r="P13" s="52">
        <f t="shared" si="22"/>
        <v>3840</v>
      </c>
      <c r="Q13" s="52">
        <f t="shared" si="22"/>
        <v>4480</v>
      </c>
      <c r="R13" s="52">
        <f t="shared" si="22"/>
        <v>5120</v>
      </c>
      <c r="S13" s="52">
        <f t="shared" si="22"/>
        <v>5760</v>
      </c>
      <c r="T13" s="65">
        <f t="shared" si="22"/>
        <v>6400</v>
      </c>
      <c r="U13" s="65">
        <f t="shared" si="22"/>
        <v>7040</v>
      </c>
      <c r="V13" s="65">
        <f t="shared" si="22"/>
        <v>7680</v>
      </c>
      <c r="W13" s="65">
        <f t="shared" si="22"/>
        <v>8320</v>
      </c>
      <c r="X13" s="65">
        <f t="shared" si="22"/>
        <v>8960</v>
      </c>
      <c r="Y13" s="65">
        <f t="shared" si="22"/>
        <v>9600</v>
      </c>
      <c r="Z13" s="65">
        <f t="shared" si="22"/>
        <v>10240</v>
      </c>
      <c r="AA13" s="65">
        <f t="shared" si="22"/>
        <v>10880</v>
      </c>
      <c r="AB13" s="65">
        <f t="shared" si="22"/>
        <v>11520</v>
      </c>
      <c r="AC13" s="65">
        <f t="shared" si="22"/>
        <v>12160</v>
      </c>
      <c r="AD13" s="65">
        <f t="shared" si="22"/>
        <v>12800</v>
      </c>
      <c r="AE13" s="65">
        <f t="shared" si="22"/>
        <v>13440</v>
      </c>
      <c r="AF13" s="65">
        <f t="shared" si="22"/>
        <v>14080</v>
      </c>
      <c r="AG13" s="57" t="s">
        <v>42</v>
      </c>
      <c r="AH13" s="65">
        <f t="shared" ref="AH13:BC13" si="23">$F$13*AH1</f>
        <v>640</v>
      </c>
      <c r="AI13" s="65">
        <f t="shared" si="23"/>
        <v>1280</v>
      </c>
      <c r="AJ13" s="65">
        <f t="shared" si="23"/>
        <v>1920</v>
      </c>
      <c r="AK13" s="65">
        <f t="shared" si="23"/>
        <v>2560</v>
      </c>
      <c r="AL13" s="65">
        <f t="shared" si="23"/>
        <v>3200</v>
      </c>
      <c r="AM13" s="65">
        <f t="shared" si="23"/>
        <v>3840</v>
      </c>
      <c r="AN13" s="65">
        <f t="shared" si="23"/>
        <v>4480</v>
      </c>
      <c r="AO13" s="65">
        <f t="shared" si="23"/>
        <v>5120</v>
      </c>
      <c r="AP13" s="65">
        <f t="shared" si="23"/>
        <v>5760</v>
      </c>
      <c r="AQ13" s="65">
        <f t="shared" si="23"/>
        <v>6400</v>
      </c>
      <c r="AR13" s="65">
        <f t="shared" si="23"/>
        <v>7040</v>
      </c>
      <c r="AS13" s="65">
        <f t="shared" si="23"/>
        <v>7680</v>
      </c>
      <c r="AT13" s="65">
        <f t="shared" si="23"/>
        <v>8320</v>
      </c>
      <c r="AU13" s="65">
        <f t="shared" si="23"/>
        <v>8960</v>
      </c>
      <c r="AV13" s="65">
        <f t="shared" si="23"/>
        <v>9600</v>
      </c>
      <c r="AW13" s="65">
        <f t="shared" si="23"/>
        <v>10240</v>
      </c>
      <c r="AX13" s="65">
        <f t="shared" si="23"/>
        <v>10880</v>
      </c>
      <c r="AY13" s="65">
        <f t="shared" si="23"/>
        <v>11520</v>
      </c>
      <c r="AZ13" s="65">
        <f t="shared" si="23"/>
        <v>12160</v>
      </c>
      <c r="BA13" s="65">
        <f t="shared" si="23"/>
        <v>12800</v>
      </c>
      <c r="BB13" s="65">
        <f t="shared" si="23"/>
        <v>13440</v>
      </c>
      <c r="BC13" s="65">
        <f t="shared" si="23"/>
        <v>14080</v>
      </c>
    </row>
    <row r="14" spans="1:56" ht="28.5">
      <c r="A14" s="67" t="s">
        <v>101</v>
      </c>
      <c r="B14" s="41" t="s">
        <v>42</v>
      </c>
      <c r="C14" s="41" t="s">
        <v>42</v>
      </c>
      <c r="D14" s="41" t="s">
        <v>42</v>
      </c>
      <c r="E14" s="35">
        <v>640</v>
      </c>
      <c r="F14" s="35">
        <v>640</v>
      </c>
      <c r="G14" s="21" t="s">
        <v>9</v>
      </c>
      <c r="H14" s="21" t="s">
        <v>47</v>
      </c>
      <c r="I14" s="22" t="s">
        <v>9</v>
      </c>
      <c r="J14" s="54" t="s">
        <v>42</v>
      </c>
      <c r="K14" s="52">
        <f t="shared" ref="K14:AF14" si="24">$E$14*K1</f>
        <v>640</v>
      </c>
      <c r="L14" s="52">
        <f t="shared" si="24"/>
        <v>1280</v>
      </c>
      <c r="M14" s="52">
        <f t="shared" si="24"/>
        <v>1920</v>
      </c>
      <c r="N14" s="52">
        <f t="shared" si="24"/>
        <v>2560</v>
      </c>
      <c r="O14" s="52">
        <f t="shared" si="24"/>
        <v>3200</v>
      </c>
      <c r="P14" s="52">
        <f t="shared" si="24"/>
        <v>3840</v>
      </c>
      <c r="Q14" s="52">
        <f t="shared" si="24"/>
        <v>4480</v>
      </c>
      <c r="R14" s="52">
        <f t="shared" si="24"/>
        <v>5120</v>
      </c>
      <c r="S14" s="52">
        <f t="shared" si="24"/>
        <v>5760</v>
      </c>
      <c r="T14" s="65">
        <f t="shared" si="24"/>
        <v>6400</v>
      </c>
      <c r="U14" s="65">
        <f t="shared" si="24"/>
        <v>7040</v>
      </c>
      <c r="V14" s="65">
        <f t="shared" si="24"/>
        <v>7680</v>
      </c>
      <c r="W14" s="65">
        <f t="shared" si="24"/>
        <v>8320</v>
      </c>
      <c r="X14" s="65">
        <f t="shared" si="24"/>
        <v>8960</v>
      </c>
      <c r="Y14" s="65">
        <f t="shared" si="24"/>
        <v>9600</v>
      </c>
      <c r="Z14" s="65">
        <f t="shared" si="24"/>
        <v>10240</v>
      </c>
      <c r="AA14" s="65">
        <f t="shared" si="24"/>
        <v>10880</v>
      </c>
      <c r="AB14" s="65">
        <f t="shared" si="24"/>
        <v>11520</v>
      </c>
      <c r="AC14" s="65">
        <f t="shared" si="24"/>
        <v>12160</v>
      </c>
      <c r="AD14" s="65">
        <f t="shared" si="24"/>
        <v>12800</v>
      </c>
      <c r="AE14" s="65">
        <f t="shared" si="24"/>
        <v>13440</v>
      </c>
      <c r="AF14" s="65">
        <f t="shared" si="24"/>
        <v>14080</v>
      </c>
      <c r="AG14" s="57" t="s">
        <v>42</v>
      </c>
      <c r="AH14" s="52">
        <f t="shared" ref="AH14:BC14" si="25">$F$14*AH1</f>
        <v>640</v>
      </c>
      <c r="AI14" s="52">
        <f t="shared" si="25"/>
        <v>1280</v>
      </c>
      <c r="AJ14" s="52">
        <f t="shared" si="25"/>
        <v>1920</v>
      </c>
      <c r="AK14" s="52">
        <f t="shared" si="25"/>
        <v>2560</v>
      </c>
      <c r="AL14" s="52">
        <f t="shared" si="25"/>
        <v>3200</v>
      </c>
      <c r="AM14" s="52">
        <f t="shared" si="25"/>
        <v>3840</v>
      </c>
      <c r="AN14" s="52">
        <f t="shared" si="25"/>
        <v>4480</v>
      </c>
      <c r="AO14" s="52">
        <f t="shared" si="25"/>
        <v>5120</v>
      </c>
      <c r="AP14" s="52">
        <f t="shared" si="25"/>
        <v>5760</v>
      </c>
      <c r="AQ14" s="65">
        <f t="shared" si="25"/>
        <v>6400</v>
      </c>
      <c r="AR14" s="65">
        <f t="shared" si="25"/>
        <v>7040</v>
      </c>
      <c r="AS14" s="65">
        <f t="shared" si="25"/>
        <v>7680</v>
      </c>
      <c r="AT14" s="65">
        <f t="shared" si="25"/>
        <v>8320</v>
      </c>
      <c r="AU14" s="65">
        <f t="shared" si="25"/>
        <v>8960</v>
      </c>
      <c r="AV14" s="65">
        <f t="shared" si="25"/>
        <v>9600</v>
      </c>
      <c r="AW14" s="65">
        <f t="shared" si="25"/>
        <v>10240</v>
      </c>
      <c r="AX14" s="65">
        <f t="shared" si="25"/>
        <v>10880</v>
      </c>
      <c r="AY14" s="65">
        <f t="shared" si="25"/>
        <v>11520</v>
      </c>
      <c r="AZ14" s="65">
        <f t="shared" si="25"/>
        <v>12160</v>
      </c>
      <c r="BA14" s="65">
        <f t="shared" si="25"/>
        <v>12800</v>
      </c>
      <c r="BB14" s="65">
        <f t="shared" si="25"/>
        <v>13440</v>
      </c>
      <c r="BC14" s="65">
        <f t="shared" si="25"/>
        <v>14080</v>
      </c>
    </row>
    <row r="15" spans="1:56" ht="28.5">
      <c r="A15" s="67" t="s">
        <v>102</v>
      </c>
      <c r="B15" s="41" t="s">
        <v>42</v>
      </c>
      <c r="C15" s="41" t="s">
        <v>42</v>
      </c>
      <c r="D15" s="41" t="s">
        <v>42</v>
      </c>
      <c r="E15" s="35">
        <v>640</v>
      </c>
      <c r="F15" s="35">
        <v>640</v>
      </c>
      <c r="G15" s="21" t="s">
        <v>9</v>
      </c>
      <c r="H15" s="21" t="s">
        <v>47</v>
      </c>
      <c r="I15" s="22" t="s">
        <v>9</v>
      </c>
      <c r="J15" s="54" t="s">
        <v>42</v>
      </c>
      <c r="K15" s="52">
        <f t="shared" ref="K15:AF15" si="26">$E$15*K1</f>
        <v>640</v>
      </c>
      <c r="L15" s="52">
        <f t="shared" si="26"/>
        <v>1280</v>
      </c>
      <c r="M15" s="52">
        <f t="shared" si="26"/>
        <v>1920</v>
      </c>
      <c r="N15" s="52">
        <f t="shared" si="26"/>
        <v>2560</v>
      </c>
      <c r="O15" s="52">
        <f t="shared" si="26"/>
        <v>3200</v>
      </c>
      <c r="P15" s="52">
        <f t="shared" si="26"/>
        <v>3840</v>
      </c>
      <c r="Q15" s="52">
        <f t="shared" si="26"/>
        <v>4480</v>
      </c>
      <c r="R15" s="52">
        <f t="shared" si="26"/>
        <v>5120</v>
      </c>
      <c r="S15" s="52">
        <f t="shared" si="26"/>
        <v>5760</v>
      </c>
      <c r="T15" s="65">
        <f t="shared" si="26"/>
        <v>6400</v>
      </c>
      <c r="U15" s="65">
        <f t="shared" si="26"/>
        <v>7040</v>
      </c>
      <c r="V15" s="65">
        <f t="shared" si="26"/>
        <v>7680</v>
      </c>
      <c r="W15" s="65">
        <f t="shared" si="26"/>
        <v>8320</v>
      </c>
      <c r="X15" s="65">
        <f t="shared" si="26"/>
        <v>8960</v>
      </c>
      <c r="Y15" s="65">
        <f t="shared" si="26"/>
        <v>9600</v>
      </c>
      <c r="Z15" s="65">
        <f t="shared" si="26"/>
        <v>10240</v>
      </c>
      <c r="AA15" s="65">
        <f t="shared" si="26"/>
        <v>10880</v>
      </c>
      <c r="AB15" s="65">
        <f t="shared" si="26"/>
        <v>11520</v>
      </c>
      <c r="AC15" s="65">
        <f t="shared" si="26"/>
        <v>12160</v>
      </c>
      <c r="AD15" s="65">
        <f t="shared" si="26"/>
        <v>12800</v>
      </c>
      <c r="AE15" s="65">
        <f t="shared" si="26"/>
        <v>13440</v>
      </c>
      <c r="AF15" s="65">
        <f t="shared" si="26"/>
        <v>14080</v>
      </c>
      <c r="AG15" s="57" t="s">
        <v>42</v>
      </c>
      <c r="AH15" s="52">
        <f t="shared" ref="AH15:BC15" si="27">$F$15*AH1</f>
        <v>640</v>
      </c>
      <c r="AI15" s="52">
        <f t="shared" si="27"/>
        <v>1280</v>
      </c>
      <c r="AJ15" s="52">
        <f t="shared" si="27"/>
        <v>1920</v>
      </c>
      <c r="AK15" s="52">
        <f t="shared" si="27"/>
        <v>2560</v>
      </c>
      <c r="AL15" s="52">
        <f t="shared" si="27"/>
        <v>3200</v>
      </c>
      <c r="AM15" s="52">
        <f t="shared" si="27"/>
        <v>3840</v>
      </c>
      <c r="AN15" s="52">
        <f t="shared" si="27"/>
        <v>4480</v>
      </c>
      <c r="AO15" s="52">
        <f t="shared" si="27"/>
        <v>5120</v>
      </c>
      <c r="AP15" s="52">
        <f t="shared" si="27"/>
        <v>5760</v>
      </c>
      <c r="AQ15" s="65">
        <f t="shared" si="27"/>
        <v>6400</v>
      </c>
      <c r="AR15" s="65">
        <f t="shared" si="27"/>
        <v>7040</v>
      </c>
      <c r="AS15" s="65">
        <f t="shared" si="27"/>
        <v>7680</v>
      </c>
      <c r="AT15" s="65">
        <f t="shared" si="27"/>
        <v>8320</v>
      </c>
      <c r="AU15" s="65">
        <f t="shared" si="27"/>
        <v>8960</v>
      </c>
      <c r="AV15" s="65">
        <f t="shared" si="27"/>
        <v>9600</v>
      </c>
      <c r="AW15" s="65">
        <f t="shared" si="27"/>
        <v>10240</v>
      </c>
      <c r="AX15" s="65">
        <f t="shared" si="27"/>
        <v>10880</v>
      </c>
      <c r="AY15" s="65">
        <f t="shared" si="27"/>
        <v>11520</v>
      </c>
      <c r="AZ15" s="65">
        <f t="shared" si="27"/>
        <v>12160</v>
      </c>
      <c r="BA15" s="65">
        <f t="shared" si="27"/>
        <v>12800</v>
      </c>
      <c r="BB15" s="65">
        <f t="shared" si="27"/>
        <v>13440</v>
      </c>
      <c r="BC15" s="65">
        <f t="shared" si="27"/>
        <v>14080</v>
      </c>
    </row>
    <row r="16" spans="1:56">
      <c r="A16" s="67" t="s">
        <v>103</v>
      </c>
      <c r="B16" s="41" t="s">
        <v>42</v>
      </c>
      <c r="C16" s="41" t="s">
        <v>42</v>
      </c>
      <c r="D16" s="41" t="s">
        <v>42</v>
      </c>
      <c r="E16" s="35">
        <v>640</v>
      </c>
      <c r="F16" s="35">
        <v>640</v>
      </c>
      <c r="G16" s="21" t="s">
        <v>9</v>
      </c>
      <c r="H16" s="21" t="s">
        <v>47</v>
      </c>
      <c r="I16" s="22" t="s">
        <v>9</v>
      </c>
      <c r="J16" s="54" t="s">
        <v>42</v>
      </c>
      <c r="K16" s="52">
        <f t="shared" ref="K16:AF16" si="28">$E$16*K1</f>
        <v>640</v>
      </c>
      <c r="L16" s="52">
        <f t="shared" si="28"/>
        <v>1280</v>
      </c>
      <c r="M16" s="52">
        <f t="shared" si="28"/>
        <v>1920</v>
      </c>
      <c r="N16" s="52">
        <f t="shared" si="28"/>
        <v>2560</v>
      </c>
      <c r="O16" s="52">
        <f t="shared" si="28"/>
        <v>3200</v>
      </c>
      <c r="P16" s="52">
        <f t="shared" si="28"/>
        <v>3840</v>
      </c>
      <c r="Q16" s="52">
        <f t="shared" si="28"/>
        <v>4480</v>
      </c>
      <c r="R16" s="52">
        <f t="shared" si="28"/>
        <v>5120</v>
      </c>
      <c r="S16" s="52">
        <f t="shared" si="28"/>
        <v>5760</v>
      </c>
      <c r="T16" s="65">
        <f t="shared" si="28"/>
        <v>6400</v>
      </c>
      <c r="U16" s="65">
        <f t="shared" si="28"/>
        <v>7040</v>
      </c>
      <c r="V16" s="65">
        <f t="shared" si="28"/>
        <v>7680</v>
      </c>
      <c r="W16" s="65">
        <f t="shared" si="28"/>
        <v>8320</v>
      </c>
      <c r="X16" s="65">
        <f t="shared" si="28"/>
        <v>8960</v>
      </c>
      <c r="Y16" s="65">
        <f t="shared" si="28"/>
        <v>9600</v>
      </c>
      <c r="Z16" s="65">
        <f t="shared" si="28"/>
        <v>10240</v>
      </c>
      <c r="AA16" s="65">
        <f t="shared" si="28"/>
        <v>10880</v>
      </c>
      <c r="AB16" s="65">
        <f t="shared" si="28"/>
        <v>11520</v>
      </c>
      <c r="AC16" s="65">
        <f t="shared" si="28"/>
        <v>12160</v>
      </c>
      <c r="AD16" s="65">
        <f t="shared" si="28"/>
        <v>12800</v>
      </c>
      <c r="AE16" s="65">
        <f t="shared" si="28"/>
        <v>13440</v>
      </c>
      <c r="AF16" s="65">
        <f t="shared" si="28"/>
        <v>14080</v>
      </c>
      <c r="AG16" s="57" t="s">
        <v>42</v>
      </c>
      <c r="AH16" s="52">
        <f t="shared" ref="AH16:BC16" si="29">$F$16*AH1</f>
        <v>640</v>
      </c>
      <c r="AI16" s="52">
        <f t="shared" si="29"/>
        <v>1280</v>
      </c>
      <c r="AJ16" s="52">
        <f t="shared" si="29"/>
        <v>1920</v>
      </c>
      <c r="AK16" s="52">
        <f t="shared" si="29"/>
        <v>2560</v>
      </c>
      <c r="AL16" s="52">
        <f t="shared" si="29"/>
        <v>3200</v>
      </c>
      <c r="AM16" s="52">
        <f t="shared" si="29"/>
        <v>3840</v>
      </c>
      <c r="AN16" s="52">
        <f t="shared" si="29"/>
        <v>4480</v>
      </c>
      <c r="AO16" s="52">
        <f t="shared" si="29"/>
        <v>5120</v>
      </c>
      <c r="AP16" s="52">
        <f t="shared" si="29"/>
        <v>5760</v>
      </c>
      <c r="AQ16" s="65">
        <f t="shared" si="29"/>
        <v>6400</v>
      </c>
      <c r="AR16" s="65">
        <f t="shared" si="29"/>
        <v>7040</v>
      </c>
      <c r="AS16" s="65">
        <f t="shared" si="29"/>
        <v>7680</v>
      </c>
      <c r="AT16" s="65">
        <f t="shared" si="29"/>
        <v>8320</v>
      </c>
      <c r="AU16" s="65">
        <f t="shared" si="29"/>
        <v>8960</v>
      </c>
      <c r="AV16" s="65">
        <f t="shared" si="29"/>
        <v>9600</v>
      </c>
      <c r="AW16" s="65">
        <f t="shared" si="29"/>
        <v>10240</v>
      </c>
      <c r="AX16" s="65">
        <f t="shared" si="29"/>
        <v>10880</v>
      </c>
      <c r="AY16" s="65">
        <f t="shared" si="29"/>
        <v>11520</v>
      </c>
      <c r="AZ16" s="65">
        <f t="shared" si="29"/>
        <v>12160</v>
      </c>
      <c r="BA16" s="65">
        <f t="shared" si="29"/>
        <v>12800</v>
      </c>
      <c r="BB16" s="65">
        <f t="shared" si="29"/>
        <v>13440</v>
      </c>
      <c r="BC16" s="65">
        <f t="shared" si="29"/>
        <v>14080</v>
      </c>
    </row>
    <row r="17" spans="1:55" ht="28.5">
      <c r="A17" s="67" t="s">
        <v>104</v>
      </c>
      <c r="B17" s="41" t="s">
        <v>42</v>
      </c>
      <c r="C17" s="41" t="s">
        <v>42</v>
      </c>
      <c r="D17" s="41" t="s">
        <v>42</v>
      </c>
      <c r="E17" s="35">
        <v>640</v>
      </c>
      <c r="F17" s="35">
        <v>640</v>
      </c>
      <c r="G17" s="21" t="s">
        <v>9</v>
      </c>
      <c r="H17" s="21" t="s">
        <v>47</v>
      </c>
      <c r="I17" s="22" t="s">
        <v>9</v>
      </c>
      <c r="J17" s="54" t="s">
        <v>42</v>
      </c>
      <c r="K17" s="52">
        <f t="shared" ref="K17:AF17" si="30">$E$17*K1</f>
        <v>640</v>
      </c>
      <c r="L17" s="52">
        <f t="shared" si="30"/>
        <v>1280</v>
      </c>
      <c r="M17" s="52">
        <f t="shared" si="30"/>
        <v>1920</v>
      </c>
      <c r="N17" s="52">
        <f t="shared" si="30"/>
        <v>2560</v>
      </c>
      <c r="O17" s="52">
        <f t="shared" si="30"/>
        <v>3200</v>
      </c>
      <c r="P17" s="52">
        <f t="shared" si="30"/>
        <v>3840</v>
      </c>
      <c r="Q17" s="52">
        <f t="shared" si="30"/>
        <v>4480</v>
      </c>
      <c r="R17" s="52">
        <f t="shared" si="30"/>
        <v>5120</v>
      </c>
      <c r="S17" s="52">
        <f t="shared" si="30"/>
        <v>5760</v>
      </c>
      <c r="T17" s="65">
        <f t="shared" si="30"/>
        <v>6400</v>
      </c>
      <c r="U17" s="65">
        <f t="shared" si="30"/>
        <v>7040</v>
      </c>
      <c r="V17" s="65">
        <f t="shared" si="30"/>
        <v>7680</v>
      </c>
      <c r="W17" s="65">
        <f t="shared" si="30"/>
        <v>8320</v>
      </c>
      <c r="X17" s="65">
        <f t="shared" si="30"/>
        <v>8960</v>
      </c>
      <c r="Y17" s="65">
        <f t="shared" si="30"/>
        <v>9600</v>
      </c>
      <c r="Z17" s="65">
        <f t="shared" si="30"/>
        <v>10240</v>
      </c>
      <c r="AA17" s="65">
        <f t="shared" si="30"/>
        <v>10880</v>
      </c>
      <c r="AB17" s="65">
        <f t="shared" si="30"/>
        <v>11520</v>
      </c>
      <c r="AC17" s="65">
        <f t="shared" si="30"/>
        <v>12160</v>
      </c>
      <c r="AD17" s="65">
        <f t="shared" si="30"/>
        <v>12800</v>
      </c>
      <c r="AE17" s="65">
        <f t="shared" si="30"/>
        <v>13440</v>
      </c>
      <c r="AF17" s="65">
        <f t="shared" si="30"/>
        <v>14080</v>
      </c>
      <c r="AG17" s="57" t="s">
        <v>42</v>
      </c>
      <c r="AH17" s="52">
        <f t="shared" ref="AH17:BC17" si="31">$F$17*AH1</f>
        <v>640</v>
      </c>
      <c r="AI17" s="52">
        <f t="shared" si="31"/>
        <v>1280</v>
      </c>
      <c r="AJ17" s="52">
        <f t="shared" si="31"/>
        <v>1920</v>
      </c>
      <c r="AK17" s="52">
        <f t="shared" si="31"/>
        <v>2560</v>
      </c>
      <c r="AL17" s="52">
        <f t="shared" si="31"/>
        <v>3200</v>
      </c>
      <c r="AM17" s="52">
        <f t="shared" si="31"/>
        <v>3840</v>
      </c>
      <c r="AN17" s="52">
        <f t="shared" si="31"/>
        <v>4480</v>
      </c>
      <c r="AO17" s="52">
        <f t="shared" si="31"/>
        <v>5120</v>
      </c>
      <c r="AP17" s="52">
        <f t="shared" si="31"/>
        <v>5760</v>
      </c>
      <c r="AQ17" s="65">
        <f t="shared" si="31"/>
        <v>6400</v>
      </c>
      <c r="AR17" s="65">
        <f t="shared" si="31"/>
        <v>7040</v>
      </c>
      <c r="AS17" s="65">
        <f t="shared" si="31"/>
        <v>7680</v>
      </c>
      <c r="AT17" s="65">
        <f t="shared" si="31"/>
        <v>8320</v>
      </c>
      <c r="AU17" s="65">
        <f t="shared" si="31"/>
        <v>8960</v>
      </c>
      <c r="AV17" s="65">
        <f t="shared" si="31"/>
        <v>9600</v>
      </c>
      <c r="AW17" s="65">
        <f t="shared" si="31"/>
        <v>10240</v>
      </c>
      <c r="AX17" s="65">
        <f t="shared" si="31"/>
        <v>10880</v>
      </c>
      <c r="AY17" s="65">
        <f t="shared" si="31"/>
        <v>11520</v>
      </c>
      <c r="AZ17" s="65">
        <f t="shared" si="31"/>
        <v>12160</v>
      </c>
      <c r="BA17" s="65">
        <f t="shared" si="31"/>
        <v>12800</v>
      </c>
      <c r="BB17" s="65">
        <f t="shared" si="31"/>
        <v>13440</v>
      </c>
      <c r="BC17" s="65">
        <f t="shared" si="31"/>
        <v>14080</v>
      </c>
    </row>
    <row r="18" spans="1:55" ht="28.5">
      <c r="A18" s="67" t="s">
        <v>105</v>
      </c>
      <c r="B18" s="41" t="s">
        <v>42</v>
      </c>
      <c r="C18" s="41" t="s">
        <v>42</v>
      </c>
      <c r="D18" s="41" t="s">
        <v>42</v>
      </c>
      <c r="E18" s="35">
        <v>640</v>
      </c>
      <c r="F18" s="35">
        <v>640</v>
      </c>
      <c r="G18" s="21" t="s">
        <v>9</v>
      </c>
      <c r="H18" s="21" t="s">
        <v>47</v>
      </c>
      <c r="I18" s="21" t="s">
        <v>9</v>
      </c>
      <c r="J18" s="54"/>
      <c r="K18" s="52">
        <f t="shared" ref="K18:AF18" si="32">$E$18*K1</f>
        <v>640</v>
      </c>
      <c r="L18" s="52">
        <f t="shared" si="32"/>
        <v>1280</v>
      </c>
      <c r="M18" s="52">
        <f t="shared" si="32"/>
        <v>1920</v>
      </c>
      <c r="N18" s="52">
        <f t="shared" si="32"/>
        <v>2560</v>
      </c>
      <c r="O18" s="52">
        <f t="shared" si="32"/>
        <v>3200</v>
      </c>
      <c r="P18" s="52">
        <f t="shared" si="32"/>
        <v>3840</v>
      </c>
      <c r="Q18" s="52">
        <f t="shared" si="32"/>
        <v>4480</v>
      </c>
      <c r="R18" s="52">
        <f t="shared" si="32"/>
        <v>5120</v>
      </c>
      <c r="S18" s="52">
        <f t="shared" si="32"/>
        <v>5760</v>
      </c>
      <c r="T18" s="65">
        <f t="shared" si="32"/>
        <v>6400</v>
      </c>
      <c r="U18" s="65">
        <f t="shared" si="32"/>
        <v>7040</v>
      </c>
      <c r="V18" s="65">
        <f t="shared" si="32"/>
        <v>7680</v>
      </c>
      <c r="W18" s="65">
        <f t="shared" si="32"/>
        <v>8320</v>
      </c>
      <c r="X18" s="65">
        <f t="shared" si="32"/>
        <v>8960</v>
      </c>
      <c r="Y18" s="65">
        <f t="shared" si="32"/>
        <v>9600</v>
      </c>
      <c r="Z18" s="65">
        <f t="shared" si="32"/>
        <v>10240</v>
      </c>
      <c r="AA18" s="65">
        <f t="shared" si="32"/>
        <v>10880</v>
      </c>
      <c r="AB18" s="65">
        <f t="shared" si="32"/>
        <v>11520</v>
      </c>
      <c r="AC18" s="65">
        <f t="shared" si="32"/>
        <v>12160</v>
      </c>
      <c r="AD18" s="65">
        <f t="shared" si="32"/>
        <v>12800</v>
      </c>
      <c r="AE18" s="65">
        <f t="shared" si="32"/>
        <v>13440</v>
      </c>
      <c r="AF18" s="65">
        <f t="shared" si="32"/>
        <v>14080</v>
      </c>
      <c r="AG18" s="57"/>
      <c r="AH18" s="52">
        <f t="shared" ref="AH18:BC18" si="33">$F$18*AH1</f>
        <v>640</v>
      </c>
      <c r="AI18" s="52">
        <f t="shared" si="33"/>
        <v>1280</v>
      </c>
      <c r="AJ18" s="52">
        <f t="shared" si="33"/>
        <v>1920</v>
      </c>
      <c r="AK18" s="52">
        <f t="shared" si="33"/>
        <v>2560</v>
      </c>
      <c r="AL18" s="52">
        <f t="shared" si="33"/>
        <v>3200</v>
      </c>
      <c r="AM18" s="52">
        <f t="shared" si="33"/>
        <v>3840</v>
      </c>
      <c r="AN18" s="52">
        <f t="shared" si="33"/>
        <v>4480</v>
      </c>
      <c r="AO18" s="52">
        <f t="shared" si="33"/>
        <v>5120</v>
      </c>
      <c r="AP18" s="52">
        <f t="shared" si="33"/>
        <v>5760</v>
      </c>
      <c r="AQ18" s="65">
        <f t="shared" si="33"/>
        <v>6400</v>
      </c>
      <c r="AR18" s="65">
        <f t="shared" si="33"/>
        <v>7040</v>
      </c>
      <c r="AS18" s="65">
        <f t="shared" si="33"/>
        <v>7680</v>
      </c>
      <c r="AT18" s="65">
        <f t="shared" si="33"/>
        <v>8320</v>
      </c>
      <c r="AU18" s="65">
        <f t="shared" si="33"/>
        <v>8960</v>
      </c>
      <c r="AV18" s="65">
        <f t="shared" si="33"/>
        <v>9600</v>
      </c>
      <c r="AW18" s="65">
        <f t="shared" si="33"/>
        <v>10240</v>
      </c>
      <c r="AX18" s="65">
        <f t="shared" si="33"/>
        <v>10880</v>
      </c>
      <c r="AY18" s="65">
        <f t="shared" si="33"/>
        <v>11520</v>
      </c>
      <c r="AZ18" s="65">
        <f t="shared" si="33"/>
        <v>12160</v>
      </c>
      <c r="BA18" s="65">
        <f t="shared" si="33"/>
        <v>12800</v>
      </c>
      <c r="BB18" s="65">
        <f t="shared" si="33"/>
        <v>13440</v>
      </c>
      <c r="BC18" s="65">
        <f t="shared" si="33"/>
        <v>14080</v>
      </c>
    </row>
    <row r="19" spans="1:55" ht="28.5">
      <c r="A19" s="67" t="s">
        <v>106</v>
      </c>
      <c r="B19" s="41" t="s">
        <v>42</v>
      </c>
      <c r="C19" s="41" t="s">
        <v>42</v>
      </c>
      <c r="D19" s="41" t="s">
        <v>42</v>
      </c>
      <c r="E19" s="35">
        <v>640</v>
      </c>
      <c r="F19" s="35">
        <v>640</v>
      </c>
      <c r="G19" s="21" t="s">
        <v>9</v>
      </c>
      <c r="H19" s="21" t="s">
        <v>47</v>
      </c>
      <c r="I19" s="22" t="s">
        <v>9</v>
      </c>
      <c r="J19" s="54" t="s">
        <v>42</v>
      </c>
      <c r="K19" s="52">
        <f t="shared" ref="K19:AF19" si="34">$E$19*K1</f>
        <v>640</v>
      </c>
      <c r="L19" s="52">
        <f t="shared" si="34"/>
        <v>1280</v>
      </c>
      <c r="M19" s="52">
        <f t="shared" si="34"/>
        <v>1920</v>
      </c>
      <c r="N19" s="52">
        <f t="shared" si="34"/>
        <v>2560</v>
      </c>
      <c r="O19" s="52">
        <f t="shared" si="34"/>
        <v>3200</v>
      </c>
      <c r="P19" s="52">
        <f t="shared" si="34"/>
        <v>3840</v>
      </c>
      <c r="Q19" s="52">
        <f t="shared" si="34"/>
        <v>4480</v>
      </c>
      <c r="R19" s="52">
        <f t="shared" si="34"/>
        <v>5120</v>
      </c>
      <c r="S19" s="52">
        <f t="shared" si="34"/>
        <v>5760</v>
      </c>
      <c r="T19" s="65">
        <f t="shared" si="34"/>
        <v>6400</v>
      </c>
      <c r="U19" s="65">
        <f t="shared" si="34"/>
        <v>7040</v>
      </c>
      <c r="V19" s="65">
        <f t="shared" si="34"/>
        <v>7680</v>
      </c>
      <c r="W19" s="65">
        <f t="shared" si="34"/>
        <v>8320</v>
      </c>
      <c r="X19" s="65">
        <f t="shared" si="34"/>
        <v>8960</v>
      </c>
      <c r="Y19" s="65">
        <f t="shared" si="34"/>
        <v>9600</v>
      </c>
      <c r="Z19" s="65">
        <f t="shared" si="34"/>
        <v>10240</v>
      </c>
      <c r="AA19" s="65">
        <f t="shared" si="34"/>
        <v>10880</v>
      </c>
      <c r="AB19" s="65">
        <f t="shared" si="34"/>
        <v>11520</v>
      </c>
      <c r="AC19" s="65">
        <f t="shared" si="34"/>
        <v>12160</v>
      </c>
      <c r="AD19" s="65">
        <f t="shared" si="34"/>
        <v>12800</v>
      </c>
      <c r="AE19" s="65">
        <f t="shared" si="34"/>
        <v>13440</v>
      </c>
      <c r="AF19" s="65">
        <f t="shared" si="34"/>
        <v>14080</v>
      </c>
      <c r="AG19" s="57" t="s">
        <v>42</v>
      </c>
      <c r="AH19" s="52">
        <f t="shared" ref="AH19:BC19" si="35">$F$19*AH1</f>
        <v>640</v>
      </c>
      <c r="AI19" s="52">
        <f t="shared" si="35"/>
        <v>1280</v>
      </c>
      <c r="AJ19" s="52">
        <f t="shared" si="35"/>
        <v>1920</v>
      </c>
      <c r="AK19" s="52">
        <f t="shared" si="35"/>
        <v>2560</v>
      </c>
      <c r="AL19" s="52">
        <f t="shared" si="35"/>
        <v>3200</v>
      </c>
      <c r="AM19" s="52">
        <f t="shared" si="35"/>
        <v>3840</v>
      </c>
      <c r="AN19" s="52">
        <f t="shared" si="35"/>
        <v>4480</v>
      </c>
      <c r="AO19" s="52">
        <f t="shared" si="35"/>
        <v>5120</v>
      </c>
      <c r="AP19" s="52">
        <f t="shared" si="35"/>
        <v>5760</v>
      </c>
      <c r="AQ19" s="65">
        <f t="shared" si="35"/>
        <v>6400</v>
      </c>
      <c r="AR19" s="65">
        <f t="shared" si="35"/>
        <v>7040</v>
      </c>
      <c r="AS19" s="65">
        <f t="shared" si="35"/>
        <v>7680</v>
      </c>
      <c r="AT19" s="65">
        <f t="shared" si="35"/>
        <v>8320</v>
      </c>
      <c r="AU19" s="65">
        <f t="shared" si="35"/>
        <v>8960</v>
      </c>
      <c r="AV19" s="65">
        <f t="shared" si="35"/>
        <v>9600</v>
      </c>
      <c r="AW19" s="65">
        <f t="shared" si="35"/>
        <v>10240</v>
      </c>
      <c r="AX19" s="65">
        <f t="shared" si="35"/>
        <v>10880</v>
      </c>
      <c r="AY19" s="65">
        <f t="shared" si="35"/>
        <v>11520</v>
      </c>
      <c r="AZ19" s="65">
        <f t="shared" si="35"/>
        <v>12160</v>
      </c>
      <c r="BA19" s="65">
        <f t="shared" si="35"/>
        <v>12800</v>
      </c>
      <c r="BB19" s="65">
        <f t="shared" si="35"/>
        <v>13440</v>
      </c>
      <c r="BC19" s="65">
        <f t="shared" si="35"/>
        <v>14080</v>
      </c>
    </row>
    <row r="20" spans="1:55" ht="28.5">
      <c r="A20" s="67" t="s">
        <v>53</v>
      </c>
      <c r="B20" s="41" t="s">
        <v>42</v>
      </c>
      <c r="C20" s="41" t="s">
        <v>42</v>
      </c>
      <c r="D20" s="41" t="s">
        <v>42</v>
      </c>
      <c r="E20" s="68">
        <v>628</v>
      </c>
      <c r="F20" s="68">
        <v>628</v>
      </c>
      <c r="G20" s="21" t="s">
        <v>9</v>
      </c>
      <c r="H20" s="21" t="s">
        <v>47</v>
      </c>
      <c r="I20" s="21" t="s">
        <v>9</v>
      </c>
      <c r="J20" s="54" t="s">
        <v>42</v>
      </c>
      <c r="K20" s="52">
        <f t="shared" ref="K20:AF20" si="36">$E$20*K1</f>
        <v>628</v>
      </c>
      <c r="L20" s="52">
        <f t="shared" si="36"/>
        <v>1256</v>
      </c>
      <c r="M20" s="52">
        <f t="shared" si="36"/>
        <v>1884</v>
      </c>
      <c r="N20" s="52">
        <f t="shared" si="36"/>
        <v>2512</v>
      </c>
      <c r="O20" s="52">
        <f t="shared" si="36"/>
        <v>3140</v>
      </c>
      <c r="P20" s="52">
        <f t="shared" si="36"/>
        <v>3768</v>
      </c>
      <c r="Q20" s="52">
        <f t="shared" si="36"/>
        <v>4396</v>
      </c>
      <c r="R20" s="52">
        <f t="shared" si="36"/>
        <v>5024</v>
      </c>
      <c r="S20" s="52">
        <f t="shared" si="36"/>
        <v>5652</v>
      </c>
      <c r="T20" s="65">
        <f t="shared" si="36"/>
        <v>6280</v>
      </c>
      <c r="U20" s="65">
        <f t="shared" si="36"/>
        <v>6908</v>
      </c>
      <c r="V20" s="65">
        <f t="shared" si="36"/>
        <v>7536</v>
      </c>
      <c r="W20" s="65">
        <f t="shared" si="36"/>
        <v>8164</v>
      </c>
      <c r="X20" s="65">
        <f t="shared" si="36"/>
        <v>8792</v>
      </c>
      <c r="Y20" s="65">
        <f t="shared" si="36"/>
        <v>9420</v>
      </c>
      <c r="Z20" s="65">
        <f t="shared" si="36"/>
        <v>10048</v>
      </c>
      <c r="AA20" s="65">
        <f t="shared" si="36"/>
        <v>10676</v>
      </c>
      <c r="AB20" s="65">
        <f t="shared" si="36"/>
        <v>11304</v>
      </c>
      <c r="AC20" s="65">
        <f t="shared" si="36"/>
        <v>11932</v>
      </c>
      <c r="AD20" s="65">
        <f t="shared" si="36"/>
        <v>12560</v>
      </c>
      <c r="AE20" s="65">
        <f t="shared" si="36"/>
        <v>13188</v>
      </c>
      <c r="AF20" s="65">
        <f t="shared" si="36"/>
        <v>13816</v>
      </c>
      <c r="AG20" s="57" t="s">
        <v>42</v>
      </c>
      <c r="AH20" s="52">
        <f t="shared" ref="AH20:BC20" si="37">$F$20*AH1</f>
        <v>628</v>
      </c>
      <c r="AI20" s="52">
        <f t="shared" si="37"/>
        <v>1256</v>
      </c>
      <c r="AJ20" s="52">
        <f t="shared" si="37"/>
        <v>1884</v>
      </c>
      <c r="AK20" s="52">
        <f t="shared" si="37"/>
        <v>2512</v>
      </c>
      <c r="AL20" s="52">
        <f t="shared" si="37"/>
        <v>3140</v>
      </c>
      <c r="AM20" s="52">
        <f t="shared" si="37"/>
        <v>3768</v>
      </c>
      <c r="AN20" s="52">
        <f t="shared" si="37"/>
        <v>4396</v>
      </c>
      <c r="AO20" s="52">
        <f t="shared" si="37"/>
        <v>5024</v>
      </c>
      <c r="AP20" s="52">
        <f t="shared" si="37"/>
        <v>5652</v>
      </c>
      <c r="AQ20" s="65">
        <f t="shared" si="37"/>
        <v>6280</v>
      </c>
      <c r="AR20" s="65">
        <f t="shared" si="37"/>
        <v>6908</v>
      </c>
      <c r="AS20" s="65">
        <f t="shared" si="37"/>
        <v>7536</v>
      </c>
      <c r="AT20" s="65">
        <f t="shared" si="37"/>
        <v>8164</v>
      </c>
      <c r="AU20" s="65">
        <f t="shared" si="37"/>
        <v>8792</v>
      </c>
      <c r="AV20" s="65">
        <f t="shared" si="37"/>
        <v>9420</v>
      </c>
      <c r="AW20" s="65">
        <f t="shared" si="37"/>
        <v>10048</v>
      </c>
      <c r="AX20" s="65">
        <f t="shared" si="37"/>
        <v>10676</v>
      </c>
      <c r="AY20" s="65">
        <f t="shared" si="37"/>
        <v>11304</v>
      </c>
      <c r="AZ20" s="65">
        <f t="shared" si="37"/>
        <v>11932</v>
      </c>
      <c r="BA20" s="65">
        <f t="shared" si="37"/>
        <v>12560</v>
      </c>
      <c r="BB20" s="65">
        <f t="shared" si="37"/>
        <v>13188</v>
      </c>
      <c r="BC20" s="65">
        <f t="shared" si="37"/>
        <v>13816</v>
      </c>
    </row>
    <row r="21" spans="1:55" s="25" customFormat="1">
      <c r="A21" s="67" t="s">
        <v>54</v>
      </c>
      <c r="B21" s="41" t="s">
        <v>42</v>
      </c>
      <c r="C21" s="41" t="s">
        <v>42</v>
      </c>
      <c r="D21" s="41" t="s">
        <v>42</v>
      </c>
      <c r="E21" s="68">
        <v>628</v>
      </c>
      <c r="F21" s="68">
        <v>628</v>
      </c>
      <c r="G21" s="21" t="s">
        <v>9</v>
      </c>
      <c r="H21" s="21" t="s">
        <v>47</v>
      </c>
      <c r="I21" s="21" t="s">
        <v>9</v>
      </c>
      <c r="J21" s="54" t="s">
        <v>42</v>
      </c>
      <c r="K21" s="52">
        <f t="shared" ref="K21:AF21" si="38">$E$21*K1</f>
        <v>628</v>
      </c>
      <c r="L21" s="52">
        <f t="shared" si="38"/>
        <v>1256</v>
      </c>
      <c r="M21" s="52">
        <f t="shared" si="38"/>
        <v>1884</v>
      </c>
      <c r="N21" s="52">
        <f t="shared" si="38"/>
        <v>2512</v>
      </c>
      <c r="O21" s="52">
        <f t="shared" si="38"/>
        <v>3140</v>
      </c>
      <c r="P21" s="52">
        <f t="shared" si="38"/>
        <v>3768</v>
      </c>
      <c r="Q21" s="52">
        <f t="shared" si="38"/>
        <v>4396</v>
      </c>
      <c r="R21" s="52">
        <f t="shared" si="38"/>
        <v>5024</v>
      </c>
      <c r="S21" s="52">
        <f t="shared" si="38"/>
        <v>5652</v>
      </c>
      <c r="T21" s="65">
        <f t="shared" si="38"/>
        <v>6280</v>
      </c>
      <c r="U21" s="65">
        <f t="shared" si="38"/>
        <v>6908</v>
      </c>
      <c r="V21" s="65">
        <f t="shared" si="38"/>
        <v>7536</v>
      </c>
      <c r="W21" s="65">
        <f t="shared" si="38"/>
        <v>8164</v>
      </c>
      <c r="X21" s="65">
        <f t="shared" si="38"/>
        <v>8792</v>
      </c>
      <c r="Y21" s="65">
        <f t="shared" si="38"/>
        <v>9420</v>
      </c>
      <c r="Z21" s="65">
        <f t="shared" si="38"/>
        <v>10048</v>
      </c>
      <c r="AA21" s="65">
        <f t="shared" si="38"/>
        <v>10676</v>
      </c>
      <c r="AB21" s="65">
        <f t="shared" si="38"/>
        <v>11304</v>
      </c>
      <c r="AC21" s="65">
        <f t="shared" si="38"/>
        <v>11932</v>
      </c>
      <c r="AD21" s="65">
        <f t="shared" si="38"/>
        <v>12560</v>
      </c>
      <c r="AE21" s="65">
        <f t="shared" si="38"/>
        <v>13188</v>
      </c>
      <c r="AF21" s="65">
        <f t="shared" si="38"/>
        <v>13816</v>
      </c>
      <c r="AG21" s="57" t="s">
        <v>42</v>
      </c>
      <c r="AH21" s="52">
        <f t="shared" ref="AH21:BC21" si="39">$F$21*AH1</f>
        <v>628</v>
      </c>
      <c r="AI21" s="52">
        <f t="shared" si="39"/>
        <v>1256</v>
      </c>
      <c r="AJ21" s="52">
        <f t="shared" si="39"/>
        <v>1884</v>
      </c>
      <c r="AK21" s="52">
        <f t="shared" si="39"/>
        <v>2512</v>
      </c>
      <c r="AL21" s="52">
        <f t="shared" si="39"/>
        <v>3140</v>
      </c>
      <c r="AM21" s="52">
        <f t="shared" si="39"/>
        <v>3768</v>
      </c>
      <c r="AN21" s="52">
        <f t="shared" si="39"/>
        <v>4396</v>
      </c>
      <c r="AO21" s="52">
        <f t="shared" si="39"/>
        <v>5024</v>
      </c>
      <c r="AP21" s="52">
        <f t="shared" si="39"/>
        <v>5652</v>
      </c>
      <c r="AQ21" s="65">
        <f t="shared" si="39"/>
        <v>6280</v>
      </c>
      <c r="AR21" s="65">
        <f t="shared" si="39"/>
        <v>6908</v>
      </c>
      <c r="AS21" s="65">
        <f t="shared" si="39"/>
        <v>7536</v>
      </c>
      <c r="AT21" s="65">
        <f t="shared" si="39"/>
        <v>8164</v>
      </c>
      <c r="AU21" s="65">
        <f t="shared" si="39"/>
        <v>8792</v>
      </c>
      <c r="AV21" s="65">
        <f t="shared" si="39"/>
        <v>9420</v>
      </c>
      <c r="AW21" s="65">
        <f t="shared" si="39"/>
        <v>10048</v>
      </c>
      <c r="AX21" s="65">
        <f t="shared" si="39"/>
        <v>10676</v>
      </c>
      <c r="AY21" s="65">
        <f t="shared" si="39"/>
        <v>11304</v>
      </c>
      <c r="AZ21" s="65">
        <f t="shared" si="39"/>
        <v>11932</v>
      </c>
      <c r="BA21" s="65">
        <f t="shared" si="39"/>
        <v>12560</v>
      </c>
      <c r="BB21" s="65">
        <f t="shared" si="39"/>
        <v>13188</v>
      </c>
      <c r="BC21" s="65">
        <f t="shared" si="39"/>
        <v>13816</v>
      </c>
    </row>
    <row r="22" spans="1:55" s="26" customFormat="1" ht="28.5">
      <c r="A22" s="67" t="s">
        <v>55</v>
      </c>
      <c r="B22" s="41" t="s">
        <v>42</v>
      </c>
      <c r="C22" s="41" t="s">
        <v>42</v>
      </c>
      <c r="D22" s="41" t="s">
        <v>42</v>
      </c>
      <c r="E22" s="68">
        <v>628</v>
      </c>
      <c r="F22" s="68">
        <v>628</v>
      </c>
      <c r="G22" s="21" t="s">
        <v>9</v>
      </c>
      <c r="H22" s="21" t="s">
        <v>47</v>
      </c>
      <c r="I22" s="21" t="s">
        <v>9</v>
      </c>
      <c r="J22" s="54" t="s">
        <v>42</v>
      </c>
      <c r="K22" s="52">
        <f t="shared" ref="K22:AF22" si="40">$E$22*K1</f>
        <v>628</v>
      </c>
      <c r="L22" s="52">
        <f t="shared" si="40"/>
        <v>1256</v>
      </c>
      <c r="M22" s="52">
        <f t="shared" si="40"/>
        <v>1884</v>
      </c>
      <c r="N22" s="52">
        <f t="shared" si="40"/>
        <v>2512</v>
      </c>
      <c r="O22" s="52">
        <f t="shared" si="40"/>
        <v>3140</v>
      </c>
      <c r="P22" s="52">
        <f t="shared" si="40"/>
        <v>3768</v>
      </c>
      <c r="Q22" s="52">
        <f t="shared" si="40"/>
        <v>4396</v>
      </c>
      <c r="R22" s="52">
        <f t="shared" si="40"/>
        <v>5024</v>
      </c>
      <c r="S22" s="52">
        <f t="shared" si="40"/>
        <v>5652</v>
      </c>
      <c r="T22" s="65">
        <f t="shared" si="40"/>
        <v>6280</v>
      </c>
      <c r="U22" s="65">
        <f t="shared" si="40"/>
        <v>6908</v>
      </c>
      <c r="V22" s="65">
        <f t="shared" si="40"/>
        <v>7536</v>
      </c>
      <c r="W22" s="65">
        <f t="shared" si="40"/>
        <v>8164</v>
      </c>
      <c r="X22" s="65">
        <f t="shared" si="40"/>
        <v>8792</v>
      </c>
      <c r="Y22" s="65">
        <f t="shared" si="40"/>
        <v>9420</v>
      </c>
      <c r="Z22" s="65">
        <f t="shared" si="40"/>
        <v>10048</v>
      </c>
      <c r="AA22" s="65">
        <f t="shared" si="40"/>
        <v>10676</v>
      </c>
      <c r="AB22" s="65">
        <f t="shared" si="40"/>
        <v>11304</v>
      </c>
      <c r="AC22" s="65">
        <f t="shared" si="40"/>
        <v>11932</v>
      </c>
      <c r="AD22" s="65">
        <f t="shared" si="40"/>
        <v>12560</v>
      </c>
      <c r="AE22" s="65">
        <f t="shared" si="40"/>
        <v>13188</v>
      </c>
      <c r="AF22" s="65">
        <f t="shared" si="40"/>
        <v>13816</v>
      </c>
      <c r="AG22" s="57" t="s">
        <v>42</v>
      </c>
      <c r="AH22" s="52">
        <f t="shared" ref="AH22:BC22" si="41">$F$22*AH1</f>
        <v>628</v>
      </c>
      <c r="AI22" s="52">
        <f t="shared" si="41"/>
        <v>1256</v>
      </c>
      <c r="AJ22" s="52">
        <f t="shared" si="41"/>
        <v>1884</v>
      </c>
      <c r="AK22" s="52">
        <f t="shared" si="41"/>
        <v>2512</v>
      </c>
      <c r="AL22" s="52">
        <f t="shared" si="41"/>
        <v>3140</v>
      </c>
      <c r="AM22" s="52">
        <f t="shared" si="41"/>
        <v>3768</v>
      </c>
      <c r="AN22" s="52">
        <f t="shared" si="41"/>
        <v>4396</v>
      </c>
      <c r="AO22" s="52">
        <f t="shared" si="41"/>
        <v>5024</v>
      </c>
      <c r="AP22" s="52">
        <f t="shared" si="41"/>
        <v>5652</v>
      </c>
      <c r="AQ22" s="65">
        <f t="shared" si="41"/>
        <v>6280</v>
      </c>
      <c r="AR22" s="65">
        <f t="shared" si="41"/>
        <v>6908</v>
      </c>
      <c r="AS22" s="65">
        <f t="shared" si="41"/>
        <v>7536</v>
      </c>
      <c r="AT22" s="65">
        <f t="shared" si="41"/>
        <v>8164</v>
      </c>
      <c r="AU22" s="65">
        <f t="shared" si="41"/>
        <v>8792</v>
      </c>
      <c r="AV22" s="65">
        <f t="shared" si="41"/>
        <v>9420</v>
      </c>
      <c r="AW22" s="65">
        <f t="shared" si="41"/>
        <v>10048</v>
      </c>
      <c r="AX22" s="65">
        <f t="shared" si="41"/>
        <v>10676</v>
      </c>
      <c r="AY22" s="65">
        <f t="shared" si="41"/>
        <v>11304</v>
      </c>
      <c r="AZ22" s="65">
        <f t="shared" si="41"/>
        <v>11932</v>
      </c>
      <c r="BA22" s="65">
        <f t="shared" si="41"/>
        <v>12560</v>
      </c>
      <c r="BB22" s="65">
        <f t="shared" si="41"/>
        <v>13188</v>
      </c>
      <c r="BC22" s="65">
        <f t="shared" si="41"/>
        <v>13816</v>
      </c>
    </row>
    <row r="23" spans="1:55" s="72" customFormat="1">
      <c r="A23" s="67" t="s">
        <v>125</v>
      </c>
      <c r="B23" s="71" t="s">
        <v>42</v>
      </c>
      <c r="C23" s="71" t="s">
        <v>42</v>
      </c>
      <c r="D23" s="71" t="s">
        <v>42</v>
      </c>
      <c r="E23" s="35">
        <v>652</v>
      </c>
      <c r="F23" s="35">
        <v>652</v>
      </c>
      <c r="G23" s="21" t="s">
        <v>9</v>
      </c>
      <c r="H23" s="21" t="s">
        <v>47</v>
      </c>
      <c r="I23" s="21" t="s">
        <v>9</v>
      </c>
      <c r="J23" s="54" t="s">
        <v>42</v>
      </c>
      <c r="K23" s="65">
        <f t="shared" ref="K23:AF23" si="42">$E$23*K1</f>
        <v>652</v>
      </c>
      <c r="L23" s="65">
        <f t="shared" si="42"/>
        <v>1304</v>
      </c>
      <c r="M23" s="65">
        <f t="shared" si="42"/>
        <v>1956</v>
      </c>
      <c r="N23" s="65">
        <f t="shared" si="42"/>
        <v>2608</v>
      </c>
      <c r="O23" s="65">
        <f t="shared" si="42"/>
        <v>3260</v>
      </c>
      <c r="P23" s="65">
        <f t="shared" si="42"/>
        <v>3912</v>
      </c>
      <c r="Q23" s="65">
        <f t="shared" si="42"/>
        <v>4564</v>
      </c>
      <c r="R23" s="65">
        <f t="shared" si="42"/>
        <v>5216</v>
      </c>
      <c r="S23" s="65">
        <f t="shared" si="42"/>
        <v>5868</v>
      </c>
      <c r="T23" s="65">
        <f t="shared" si="42"/>
        <v>6520</v>
      </c>
      <c r="U23" s="65">
        <f t="shared" si="42"/>
        <v>7172</v>
      </c>
      <c r="V23" s="65">
        <f t="shared" si="42"/>
        <v>7824</v>
      </c>
      <c r="W23" s="65">
        <f t="shared" si="42"/>
        <v>8476</v>
      </c>
      <c r="X23" s="65">
        <f t="shared" si="42"/>
        <v>9128</v>
      </c>
      <c r="Y23" s="65">
        <f t="shared" si="42"/>
        <v>9780</v>
      </c>
      <c r="Z23" s="65">
        <f t="shared" si="42"/>
        <v>10432</v>
      </c>
      <c r="AA23" s="65">
        <f t="shared" si="42"/>
        <v>11084</v>
      </c>
      <c r="AB23" s="65">
        <f t="shared" si="42"/>
        <v>11736</v>
      </c>
      <c r="AC23" s="65">
        <f t="shared" si="42"/>
        <v>12388</v>
      </c>
      <c r="AD23" s="65">
        <f t="shared" si="42"/>
        <v>13040</v>
      </c>
      <c r="AE23" s="65">
        <f t="shared" si="42"/>
        <v>13692</v>
      </c>
      <c r="AF23" s="65">
        <f t="shared" si="42"/>
        <v>14344</v>
      </c>
      <c r="AG23" s="57" t="s">
        <v>42</v>
      </c>
      <c r="AH23" s="65">
        <f t="shared" ref="AH23:BC23" si="43">$F$23*AH1</f>
        <v>652</v>
      </c>
      <c r="AI23" s="65">
        <f t="shared" si="43"/>
        <v>1304</v>
      </c>
      <c r="AJ23" s="65">
        <f t="shared" si="43"/>
        <v>1956</v>
      </c>
      <c r="AK23" s="65">
        <f t="shared" si="43"/>
        <v>2608</v>
      </c>
      <c r="AL23" s="65">
        <f t="shared" si="43"/>
        <v>3260</v>
      </c>
      <c r="AM23" s="65">
        <f t="shared" si="43"/>
        <v>3912</v>
      </c>
      <c r="AN23" s="65">
        <f t="shared" si="43"/>
        <v>4564</v>
      </c>
      <c r="AO23" s="65">
        <f t="shared" si="43"/>
        <v>5216</v>
      </c>
      <c r="AP23" s="65">
        <f t="shared" si="43"/>
        <v>5868</v>
      </c>
      <c r="AQ23" s="65">
        <f t="shared" si="43"/>
        <v>6520</v>
      </c>
      <c r="AR23" s="65">
        <f t="shared" si="43"/>
        <v>7172</v>
      </c>
      <c r="AS23" s="65">
        <f t="shared" si="43"/>
        <v>7824</v>
      </c>
      <c r="AT23" s="65">
        <f t="shared" si="43"/>
        <v>8476</v>
      </c>
      <c r="AU23" s="65">
        <f t="shared" si="43"/>
        <v>9128</v>
      </c>
      <c r="AV23" s="65">
        <f t="shared" si="43"/>
        <v>9780</v>
      </c>
      <c r="AW23" s="65">
        <f t="shared" si="43"/>
        <v>10432</v>
      </c>
      <c r="AX23" s="65">
        <f t="shared" si="43"/>
        <v>11084</v>
      </c>
      <c r="AY23" s="65">
        <f t="shared" si="43"/>
        <v>11736</v>
      </c>
      <c r="AZ23" s="65">
        <f t="shared" si="43"/>
        <v>12388</v>
      </c>
      <c r="BA23" s="65">
        <f t="shared" si="43"/>
        <v>13040</v>
      </c>
      <c r="BB23" s="65">
        <f t="shared" si="43"/>
        <v>13692</v>
      </c>
      <c r="BC23" s="65">
        <f t="shared" si="43"/>
        <v>14344</v>
      </c>
    </row>
    <row r="24" spans="1:55" s="28" customFormat="1">
      <c r="A24" s="67" t="s">
        <v>112</v>
      </c>
      <c r="B24" s="41" t="s">
        <v>42</v>
      </c>
      <c r="C24" s="41" t="s">
        <v>42</v>
      </c>
      <c r="D24" s="41" t="s">
        <v>42</v>
      </c>
      <c r="E24" s="35">
        <v>652</v>
      </c>
      <c r="F24" s="35">
        <v>652</v>
      </c>
      <c r="G24" s="21" t="s">
        <v>9</v>
      </c>
      <c r="H24" s="21" t="s">
        <v>47</v>
      </c>
      <c r="I24" s="22" t="s">
        <v>9</v>
      </c>
      <c r="J24" s="54"/>
      <c r="K24" s="52">
        <f>$E$24*K1</f>
        <v>652</v>
      </c>
      <c r="L24" s="52">
        <f t="shared" ref="L24:AF24" si="44">$E$24*L1</f>
        <v>1304</v>
      </c>
      <c r="M24" s="52">
        <f t="shared" si="44"/>
        <v>1956</v>
      </c>
      <c r="N24" s="52">
        <f t="shared" si="44"/>
        <v>2608</v>
      </c>
      <c r="O24" s="52">
        <f t="shared" si="44"/>
        <v>3260</v>
      </c>
      <c r="P24" s="52">
        <f t="shared" si="44"/>
        <v>3912</v>
      </c>
      <c r="Q24" s="52">
        <f t="shared" si="44"/>
        <v>4564</v>
      </c>
      <c r="R24" s="52">
        <f t="shared" si="44"/>
        <v>5216</v>
      </c>
      <c r="S24" s="52">
        <f t="shared" si="44"/>
        <v>5868</v>
      </c>
      <c r="T24" s="65">
        <f t="shared" si="44"/>
        <v>6520</v>
      </c>
      <c r="U24" s="65">
        <f t="shared" si="44"/>
        <v>7172</v>
      </c>
      <c r="V24" s="65">
        <f t="shared" si="44"/>
        <v>7824</v>
      </c>
      <c r="W24" s="65">
        <f t="shared" si="44"/>
        <v>8476</v>
      </c>
      <c r="X24" s="65">
        <f t="shared" si="44"/>
        <v>9128</v>
      </c>
      <c r="Y24" s="65">
        <f t="shared" si="44"/>
        <v>9780</v>
      </c>
      <c r="Z24" s="65">
        <f t="shared" si="44"/>
        <v>10432</v>
      </c>
      <c r="AA24" s="65">
        <f t="shared" si="44"/>
        <v>11084</v>
      </c>
      <c r="AB24" s="65">
        <f t="shared" si="44"/>
        <v>11736</v>
      </c>
      <c r="AC24" s="65">
        <f t="shared" si="44"/>
        <v>12388</v>
      </c>
      <c r="AD24" s="65">
        <f t="shared" si="44"/>
        <v>13040</v>
      </c>
      <c r="AE24" s="65">
        <f t="shared" si="44"/>
        <v>13692</v>
      </c>
      <c r="AF24" s="65">
        <f t="shared" si="44"/>
        <v>14344</v>
      </c>
      <c r="AG24" s="57"/>
      <c r="AH24" s="52">
        <f>$F$24*AH1</f>
        <v>652</v>
      </c>
      <c r="AI24" s="52">
        <f t="shared" ref="AI24:BC24" si="45">$F$24*AI1</f>
        <v>1304</v>
      </c>
      <c r="AJ24" s="52">
        <f t="shared" si="45"/>
        <v>1956</v>
      </c>
      <c r="AK24" s="52">
        <f t="shared" si="45"/>
        <v>2608</v>
      </c>
      <c r="AL24" s="52">
        <f t="shared" si="45"/>
        <v>3260</v>
      </c>
      <c r="AM24" s="52">
        <f t="shared" si="45"/>
        <v>3912</v>
      </c>
      <c r="AN24" s="52">
        <f t="shared" si="45"/>
        <v>4564</v>
      </c>
      <c r="AO24" s="52">
        <f t="shared" si="45"/>
        <v>5216</v>
      </c>
      <c r="AP24" s="52">
        <f t="shared" si="45"/>
        <v>5868</v>
      </c>
      <c r="AQ24" s="65">
        <f t="shared" si="45"/>
        <v>6520</v>
      </c>
      <c r="AR24" s="65">
        <f t="shared" si="45"/>
        <v>7172</v>
      </c>
      <c r="AS24" s="65">
        <f t="shared" si="45"/>
        <v>7824</v>
      </c>
      <c r="AT24" s="65">
        <f t="shared" si="45"/>
        <v>8476</v>
      </c>
      <c r="AU24" s="65">
        <f t="shared" si="45"/>
        <v>9128</v>
      </c>
      <c r="AV24" s="65">
        <f t="shared" si="45"/>
        <v>9780</v>
      </c>
      <c r="AW24" s="65">
        <f t="shared" si="45"/>
        <v>10432</v>
      </c>
      <c r="AX24" s="65">
        <f t="shared" si="45"/>
        <v>11084</v>
      </c>
      <c r="AY24" s="65">
        <f t="shared" si="45"/>
        <v>11736</v>
      </c>
      <c r="AZ24" s="65">
        <f t="shared" si="45"/>
        <v>12388</v>
      </c>
      <c r="BA24" s="65">
        <f t="shared" si="45"/>
        <v>13040</v>
      </c>
      <c r="BB24" s="65">
        <f t="shared" si="45"/>
        <v>13692</v>
      </c>
      <c r="BC24" s="65">
        <f t="shared" si="45"/>
        <v>14344</v>
      </c>
    </row>
    <row r="25" spans="1:55" s="28" customFormat="1">
      <c r="A25" s="67" t="s">
        <v>110</v>
      </c>
      <c r="B25" s="41" t="s">
        <v>42</v>
      </c>
      <c r="C25" s="41" t="s">
        <v>42</v>
      </c>
      <c r="D25" s="41" t="s">
        <v>42</v>
      </c>
      <c r="E25" s="35">
        <v>652</v>
      </c>
      <c r="F25" s="35">
        <v>652</v>
      </c>
      <c r="G25" s="21" t="s">
        <v>9</v>
      </c>
      <c r="H25" s="21" t="s">
        <v>47</v>
      </c>
      <c r="I25" s="22" t="s">
        <v>9</v>
      </c>
      <c r="J25" s="54" t="s">
        <v>42</v>
      </c>
      <c r="K25" s="52">
        <f>$E$25*K1</f>
        <v>652</v>
      </c>
      <c r="L25" s="52">
        <f t="shared" ref="L25:AF25" si="46">$E$25*L1</f>
        <v>1304</v>
      </c>
      <c r="M25" s="52">
        <f t="shared" si="46"/>
        <v>1956</v>
      </c>
      <c r="N25" s="52">
        <f t="shared" si="46"/>
        <v>2608</v>
      </c>
      <c r="O25" s="52">
        <f t="shared" si="46"/>
        <v>3260</v>
      </c>
      <c r="P25" s="52">
        <f t="shared" si="46"/>
        <v>3912</v>
      </c>
      <c r="Q25" s="52">
        <f t="shared" si="46"/>
        <v>4564</v>
      </c>
      <c r="R25" s="52">
        <f t="shared" si="46"/>
        <v>5216</v>
      </c>
      <c r="S25" s="52">
        <f t="shared" si="46"/>
        <v>5868</v>
      </c>
      <c r="T25" s="65">
        <f t="shared" si="46"/>
        <v>6520</v>
      </c>
      <c r="U25" s="65">
        <f t="shared" si="46"/>
        <v>7172</v>
      </c>
      <c r="V25" s="65">
        <f t="shared" si="46"/>
        <v>7824</v>
      </c>
      <c r="W25" s="65">
        <f t="shared" si="46"/>
        <v>8476</v>
      </c>
      <c r="X25" s="65">
        <f t="shared" si="46"/>
        <v>9128</v>
      </c>
      <c r="Y25" s="65">
        <f t="shared" si="46"/>
        <v>9780</v>
      </c>
      <c r="Z25" s="65">
        <f t="shared" si="46"/>
        <v>10432</v>
      </c>
      <c r="AA25" s="65">
        <f t="shared" si="46"/>
        <v>11084</v>
      </c>
      <c r="AB25" s="65">
        <f t="shared" si="46"/>
        <v>11736</v>
      </c>
      <c r="AC25" s="65">
        <f t="shared" si="46"/>
        <v>12388</v>
      </c>
      <c r="AD25" s="65">
        <f t="shared" si="46"/>
        <v>13040</v>
      </c>
      <c r="AE25" s="65">
        <f t="shared" si="46"/>
        <v>13692</v>
      </c>
      <c r="AF25" s="65">
        <f t="shared" si="46"/>
        <v>14344</v>
      </c>
      <c r="AG25" s="57" t="s">
        <v>42</v>
      </c>
      <c r="AH25" s="52">
        <f>$F$25*AH1</f>
        <v>652</v>
      </c>
      <c r="AI25" s="52">
        <f t="shared" ref="AI25:BC25" si="47">$F$25*AI1</f>
        <v>1304</v>
      </c>
      <c r="AJ25" s="52">
        <f t="shared" si="47"/>
        <v>1956</v>
      </c>
      <c r="AK25" s="52">
        <f t="shared" si="47"/>
        <v>2608</v>
      </c>
      <c r="AL25" s="52">
        <f t="shared" si="47"/>
        <v>3260</v>
      </c>
      <c r="AM25" s="52">
        <f t="shared" si="47"/>
        <v>3912</v>
      </c>
      <c r="AN25" s="52">
        <f t="shared" si="47"/>
        <v>4564</v>
      </c>
      <c r="AO25" s="52">
        <f t="shared" si="47"/>
        <v>5216</v>
      </c>
      <c r="AP25" s="52">
        <f t="shared" si="47"/>
        <v>5868</v>
      </c>
      <c r="AQ25" s="65">
        <f t="shared" si="47"/>
        <v>6520</v>
      </c>
      <c r="AR25" s="65">
        <f t="shared" si="47"/>
        <v>7172</v>
      </c>
      <c r="AS25" s="65">
        <f t="shared" si="47"/>
        <v>7824</v>
      </c>
      <c r="AT25" s="65">
        <f t="shared" si="47"/>
        <v>8476</v>
      </c>
      <c r="AU25" s="65">
        <f t="shared" si="47"/>
        <v>9128</v>
      </c>
      <c r="AV25" s="65">
        <f t="shared" si="47"/>
        <v>9780</v>
      </c>
      <c r="AW25" s="65">
        <f t="shared" si="47"/>
        <v>10432</v>
      </c>
      <c r="AX25" s="65">
        <f t="shared" si="47"/>
        <v>11084</v>
      </c>
      <c r="AY25" s="65">
        <f t="shared" si="47"/>
        <v>11736</v>
      </c>
      <c r="AZ25" s="65">
        <f t="shared" si="47"/>
        <v>12388</v>
      </c>
      <c r="BA25" s="65">
        <f t="shared" si="47"/>
        <v>13040</v>
      </c>
      <c r="BB25" s="65">
        <f t="shared" si="47"/>
        <v>13692</v>
      </c>
      <c r="BC25" s="65">
        <f t="shared" si="47"/>
        <v>14344</v>
      </c>
    </row>
    <row r="26" spans="1:55" s="28" customFormat="1">
      <c r="A26" s="67" t="s">
        <v>111</v>
      </c>
      <c r="B26" s="41" t="s">
        <v>42</v>
      </c>
      <c r="C26" s="41" t="s">
        <v>42</v>
      </c>
      <c r="D26" s="41" t="s">
        <v>42</v>
      </c>
      <c r="E26" s="35">
        <v>652</v>
      </c>
      <c r="F26" s="35">
        <v>652</v>
      </c>
      <c r="G26" s="21" t="s">
        <v>9</v>
      </c>
      <c r="H26" s="21" t="s">
        <v>47</v>
      </c>
      <c r="I26" s="22" t="s">
        <v>9</v>
      </c>
      <c r="J26" s="54"/>
      <c r="K26" s="52">
        <f>$E$26*K1</f>
        <v>652</v>
      </c>
      <c r="L26" s="52">
        <f t="shared" ref="L26:AF26" si="48">$E$26*L1</f>
        <v>1304</v>
      </c>
      <c r="M26" s="52">
        <f t="shared" si="48"/>
        <v>1956</v>
      </c>
      <c r="N26" s="52">
        <f t="shared" si="48"/>
        <v>2608</v>
      </c>
      <c r="O26" s="52">
        <f t="shared" si="48"/>
        <v>3260</v>
      </c>
      <c r="P26" s="52">
        <f t="shared" si="48"/>
        <v>3912</v>
      </c>
      <c r="Q26" s="52">
        <f t="shared" si="48"/>
        <v>4564</v>
      </c>
      <c r="R26" s="52">
        <f t="shared" si="48"/>
        <v>5216</v>
      </c>
      <c r="S26" s="52">
        <f t="shared" si="48"/>
        <v>5868</v>
      </c>
      <c r="T26" s="65">
        <f t="shared" si="48"/>
        <v>6520</v>
      </c>
      <c r="U26" s="65">
        <f t="shared" si="48"/>
        <v>7172</v>
      </c>
      <c r="V26" s="65">
        <f t="shared" si="48"/>
        <v>7824</v>
      </c>
      <c r="W26" s="65">
        <f t="shared" si="48"/>
        <v>8476</v>
      </c>
      <c r="X26" s="65">
        <f t="shared" si="48"/>
        <v>9128</v>
      </c>
      <c r="Y26" s="65">
        <f t="shared" si="48"/>
        <v>9780</v>
      </c>
      <c r="Z26" s="65">
        <f t="shared" si="48"/>
        <v>10432</v>
      </c>
      <c r="AA26" s="65">
        <f t="shared" si="48"/>
        <v>11084</v>
      </c>
      <c r="AB26" s="65">
        <f t="shared" si="48"/>
        <v>11736</v>
      </c>
      <c r="AC26" s="65">
        <f t="shared" si="48"/>
        <v>12388</v>
      </c>
      <c r="AD26" s="65">
        <f t="shared" si="48"/>
        <v>13040</v>
      </c>
      <c r="AE26" s="65">
        <f t="shared" si="48"/>
        <v>13692</v>
      </c>
      <c r="AF26" s="65">
        <f t="shared" si="48"/>
        <v>14344</v>
      </c>
      <c r="AG26" s="57"/>
      <c r="AH26" s="52">
        <f>$F$26*AH1</f>
        <v>652</v>
      </c>
      <c r="AI26" s="52">
        <f t="shared" ref="AI26:BC26" si="49">$F$26*AI1</f>
        <v>1304</v>
      </c>
      <c r="AJ26" s="52">
        <f t="shared" si="49"/>
        <v>1956</v>
      </c>
      <c r="AK26" s="52">
        <f t="shared" si="49"/>
        <v>2608</v>
      </c>
      <c r="AL26" s="52">
        <f t="shared" si="49"/>
        <v>3260</v>
      </c>
      <c r="AM26" s="52">
        <f t="shared" si="49"/>
        <v>3912</v>
      </c>
      <c r="AN26" s="52">
        <f t="shared" si="49"/>
        <v>4564</v>
      </c>
      <c r="AO26" s="52">
        <f t="shared" si="49"/>
        <v>5216</v>
      </c>
      <c r="AP26" s="52">
        <f t="shared" si="49"/>
        <v>5868</v>
      </c>
      <c r="AQ26" s="65">
        <f t="shared" si="49"/>
        <v>6520</v>
      </c>
      <c r="AR26" s="65">
        <f t="shared" si="49"/>
        <v>7172</v>
      </c>
      <c r="AS26" s="65">
        <f t="shared" si="49"/>
        <v>7824</v>
      </c>
      <c r="AT26" s="65">
        <f t="shared" si="49"/>
        <v>8476</v>
      </c>
      <c r="AU26" s="65">
        <f t="shared" si="49"/>
        <v>9128</v>
      </c>
      <c r="AV26" s="65">
        <f t="shared" si="49"/>
        <v>9780</v>
      </c>
      <c r="AW26" s="65">
        <f t="shared" si="49"/>
        <v>10432</v>
      </c>
      <c r="AX26" s="65">
        <f t="shared" si="49"/>
        <v>11084</v>
      </c>
      <c r="AY26" s="65">
        <f t="shared" si="49"/>
        <v>11736</v>
      </c>
      <c r="AZ26" s="65">
        <f t="shared" si="49"/>
        <v>12388</v>
      </c>
      <c r="BA26" s="65">
        <f t="shared" si="49"/>
        <v>13040</v>
      </c>
      <c r="BB26" s="65">
        <f t="shared" si="49"/>
        <v>13692</v>
      </c>
      <c r="BC26" s="65">
        <f t="shared" si="49"/>
        <v>14344</v>
      </c>
    </row>
    <row r="27" spans="1:55" s="26" customFormat="1" ht="28.5">
      <c r="A27" s="67" t="s">
        <v>108</v>
      </c>
      <c r="B27" s="41" t="s">
        <v>42</v>
      </c>
      <c r="C27" s="41" t="s">
        <v>42</v>
      </c>
      <c r="D27" s="41" t="s">
        <v>42</v>
      </c>
      <c r="E27" s="35">
        <v>656</v>
      </c>
      <c r="F27" s="35">
        <v>656</v>
      </c>
      <c r="G27" s="21" t="s">
        <v>9</v>
      </c>
      <c r="H27" s="21" t="s">
        <v>47</v>
      </c>
      <c r="I27" s="22" t="s">
        <v>9</v>
      </c>
      <c r="J27" s="54" t="s">
        <v>42</v>
      </c>
      <c r="K27" s="52">
        <f t="shared" ref="K27:AF27" si="50">$E$27*K1</f>
        <v>656</v>
      </c>
      <c r="L27" s="52">
        <f t="shared" si="50"/>
        <v>1312</v>
      </c>
      <c r="M27" s="52">
        <f t="shared" si="50"/>
        <v>1968</v>
      </c>
      <c r="N27" s="52">
        <f t="shared" si="50"/>
        <v>2624</v>
      </c>
      <c r="O27" s="52">
        <f t="shared" si="50"/>
        <v>3280</v>
      </c>
      <c r="P27" s="52">
        <f t="shared" si="50"/>
        <v>3936</v>
      </c>
      <c r="Q27" s="52">
        <f t="shared" si="50"/>
        <v>4592</v>
      </c>
      <c r="R27" s="52">
        <f t="shared" si="50"/>
        <v>5248</v>
      </c>
      <c r="S27" s="52">
        <f t="shared" si="50"/>
        <v>5904</v>
      </c>
      <c r="T27" s="65">
        <f t="shared" si="50"/>
        <v>6560</v>
      </c>
      <c r="U27" s="65">
        <f t="shared" si="50"/>
        <v>7216</v>
      </c>
      <c r="V27" s="65">
        <f t="shared" si="50"/>
        <v>7872</v>
      </c>
      <c r="W27" s="65">
        <f t="shared" si="50"/>
        <v>8528</v>
      </c>
      <c r="X27" s="65">
        <f t="shared" si="50"/>
        <v>9184</v>
      </c>
      <c r="Y27" s="65">
        <f t="shared" si="50"/>
        <v>9840</v>
      </c>
      <c r="Z27" s="65">
        <f t="shared" si="50"/>
        <v>10496</v>
      </c>
      <c r="AA27" s="65">
        <f t="shared" si="50"/>
        <v>11152</v>
      </c>
      <c r="AB27" s="65">
        <f t="shared" si="50"/>
        <v>11808</v>
      </c>
      <c r="AC27" s="65">
        <f t="shared" si="50"/>
        <v>12464</v>
      </c>
      <c r="AD27" s="65">
        <f t="shared" si="50"/>
        <v>13120</v>
      </c>
      <c r="AE27" s="65">
        <f t="shared" si="50"/>
        <v>13776</v>
      </c>
      <c r="AF27" s="65">
        <f t="shared" si="50"/>
        <v>14432</v>
      </c>
      <c r="AG27" s="57" t="s">
        <v>42</v>
      </c>
      <c r="AH27" s="52">
        <f t="shared" ref="AH27:BC27" si="51">$F$27*AH1</f>
        <v>656</v>
      </c>
      <c r="AI27" s="52">
        <f t="shared" si="51"/>
        <v>1312</v>
      </c>
      <c r="AJ27" s="52">
        <f t="shared" si="51"/>
        <v>1968</v>
      </c>
      <c r="AK27" s="52">
        <f t="shared" si="51"/>
        <v>2624</v>
      </c>
      <c r="AL27" s="52">
        <f t="shared" si="51"/>
        <v>3280</v>
      </c>
      <c r="AM27" s="52">
        <f t="shared" si="51"/>
        <v>3936</v>
      </c>
      <c r="AN27" s="52">
        <f t="shared" si="51"/>
        <v>4592</v>
      </c>
      <c r="AO27" s="52">
        <f t="shared" si="51"/>
        <v>5248</v>
      </c>
      <c r="AP27" s="52">
        <f t="shared" si="51"/>
        <v>5904</v>
      </c>
      <c r="AQ27" s="65">
        <f t="shared" si="51"/>
        <v>6560</v>
      </c>
      <c r="AR27" s="65">
        <f t="shared" si="51"/>
        <v>7216</v>
      </c>
      <c r="AS27" s="65">
        <f t="shared" si="51"/>
        <v>7872</v>
      </c>
      <c r="AT27" s="65">
        <f t="shared" si="51"/>
        <v>8528</v>
      </c>
      <c r="AU27" s="65">
        <f t="shared" si="51"/>
        <v>9184</v>
      </c>
      <c r="AV27" s="65">
        <f t="shared" si="51"/>
        <v>9840</v>
      </c>
      <c r="AW27" s="65">
        <f t="shared" si="51"/>
        <v>10496</v>
      </c>
      <c r="AX27" s="65">
        <f t="shared" si="51"/>
        <v>11152</v>
      </c>
      <c r="AY27" s="65">
        <f t="shared" si="51"/>
        <v>11808</v>
      </c>
      <c r="AZ27" s="65">
        <f t="shared" si="51"/>
        <v>12464</v>
      </c>
      <c r="BA27" s="65">
        <f t="shared" si="51"/>
        <v>13120</v>
      </c>
      <c r="BB27" s="65">
        <f t="shared" si="51"/>
        <v>13776</v>
      </c>
      <c r="BC27" s="65">
        <f t="shared" si="51"/>
        <v>14432</v>
      </c>
    </row>
    <row r="28" spans="1:55" s="24" customFormat="1">
      <c r="A28" s="66" t="s">
        <v>95</v>
      </c>
      <c r="B28" s="41" t="s">
        <v>42</v>
      </c>
      <c r="C28" s="41" t="s">
        <v>42</v>
      </c>
      <c r="D28" s="41" t="s">
        <v>42</v>
      </c>
      <c r="E28" s="35">
        <v>643</v>
      </c>
      <c r="F28" s="35">
        <v>643</v>
      </c>
      <c r="G28" s="21" t="s">
        <v>9</v>
      </c>
      <c r="H28" s="21" t="s">
        <v>47</v>
      </c>
      <c r="I28" s="22" t="s">
        <v>9</v>
      </c>
      <c r="J28" s="54" t="s">
        <v>42</v>
      </c>
      <c r="K28" s="52">
        <f t="shared" ref="K28:AF28" si="52">$E$28*K1</f>
        <v>643</v>
      </c>
      <c r="L28" s="52">
        <f t="shared" si="52"/>
        <v>1286</v>
      </c>
      <c r="M28" s="52">
        <f t="shared" si="52"/>
        <v>1929</v>
      </c>
      <c r="N28" s="52">
        <f t="shared" si="52"/>
        <v>2572</v>
      </c>
      <c r="O28" s="52">
        <f t="shared" si="52"/>
        <v>3215</v>
      </c>
      <c r="P28" s="52">
        <f t="shared" si="52"/>
        <v>3858</v>
      </c>
      <c r="Q28" s="52">
        <f t="shared" si="52"/>
        <v>4501</v>
      </c>
      <c r="R28" s="52">
        <f t="shared" si="52"/>
        <v>5144</v>
      </c>
      <c r="S28" s="52">
        <f t="shared" si="52"/>
        <v>5787</v>
      </c>
      <c r="T28" s="65">
        <f t="shared" si="52"/>
        <v>6430</v>
      </c>
      <c r="U28" s="65">
        <f t="shared" si="52"/>
        <v>7073</v>
      </c>
      <c r="V28" s="65">
        <f t="shared" si="52"/>
        <v>7716</v>
      </c>
      <c r="W28" s="65">
        <f t="shared" si="52"/>
        <v>8359</v>
      </c>
      <c r="X28" s="65">
        <f t="shared" si="52"/>
        <v>9002</v>
      </c>
      <c r="Y28" s="65">
        <f t="shared" si="52"/>
        <v>9645</v>
      </c>
      <c r="Z28" s="65">
        <f t="shared" si="52"/>
        <v>10288</v>
      </c>
      <c r="AA28" s="65">
        <f t="shared" si="52"/>
        <v>10931</v>
      </c>
      <c r="AB28" s="65">
        <f t="shared" si="52"/>
        <v>11574</v>
      </c>
      <c r="AC28" s="65">
        <f t="shared" si="52"/>
        <v>12217</v>
      </c>
      <c r="AD28" s="65">
        <f t="shared" si="52"/>
        <v>12860</v>
      </c>
      <c r="AE28" s="65">
        <f t="shared" si="52"/>
        <v>13503</v>
      </c>
      <c r="AF28" s="65">
        <f t="shared" si="52"/>
        <v>14146</v>
      </c>
      <c r="AG28" s="57" t="s">
        <v>42</v>
      </c>
      <c r="AH28" s="52">
        <f t="shared" ref="AH28:BC28" si="53">$F$28*AH1</f>
        <v>643</v>
      </c>
      <c r="AI28" s="52">
        <f t="shared" si="53"/>
        <v>1286</v>
      </c>
      <c r="AJ28" s="52">
        <f t="shared" si="53"/>
        <v>1929</v>
      </c>
      <c r="AK28" s="52">
        <f t="shared" si="53"/>
        <v>2572</v>
      </c>
      <c r="AL28" s="52">
        <f t="shared" si="53"/>
        <v>3215</v>
      </c>
      <c r="AM28" s="52">
        <f t="shared" si="53"/>
        <v>3858</v>
      </c>
      <c r="AN28" s="52">
        <f t="shared" si="53"/>
        <v>4501</v>
      </c>
      <c r="AO28" s="52">
        <f t="shared" si="53"/>
        <v>5144</v>
      </c>
      <c r="AP28" s="52">
        <f t="shared" si="53"/>
        <v>5787</v>
      </c>
      <c r="AQ28" s="65">
        <f t="shared" si="53"/>
        <v>6430</v>
      </c>
      <c r="AR28" s="65">
        <f t="shared" si="53"/>
        <v>7073</v>
      </c>
      <c r="AS28" s="65">
        <f t="shared" si="53"/>
        <v>7716</v>
      </c>
      <c r="AT28" s="65">
        <f t="shared" si="53"/>
        <v>8359</v>
      </c>
      <c r="AU28" s="65">
        <f t="shared" si="53"/>
        <v>9002</v>
      </c>
      <c r="AV28" s="65">
        <f t="shared" si="53"/>
        <v>9645</v>
      </c>
      <c r="AW28" s="65">
        <f t="shared" si="53"/>
        <v>10288</v>
      </c>
      <c r="AX28" s="65">
        <f t="shared" si="53"/>
        <v>10931</v>
      </c>
      <c r="AY28" s="65">
        <f t="shared" si="53"/>
        <v>11574</v>
      </c>
      <c r="AZ28" s="65">
        <f t="shared" si="53"/>
        <v>12217</v>
      </c>
      <c r="BA28" s="65">
        <f t="shared" si="53"/>
        <v>12860</v>
      </c>
      <c r="BB28" s="65">
        <f t="shared" si="53"/>
        <v>13503</v>
      </c>
      <c r="BC28" s="65">
        <f t="shared" si="53"/>
        <v>14146</v>
      </c>
    </row>
    <row r="29" spans="1:55" s="29" customFormat="1" ht="28.5">
      <c r="A29" s="67" t="s">
        <v>96</v>
      </c>
      <c r="B29" s="41" t="s">
        <v>42</v>
      </c>
      <c r="C29" s="41" t="s">
        <v>42</v>
      </c>
      <c r="D29" s="41" t="s">
        <v>42</v>
      </c>
      <c r="E29" s="35">
        <v>643</v>
      </c>
      <c r="F29" s="35">
        <v>643</v>
      </c>
      <c r="G29" s="21" t="s">
        <v>9</v>
      </c>
      <c r="H29" s="21" t="s">
        <v>47</v>
      </c>
      <c r="I29" s="22" t="s">
        <v>9</v>
      </c>
      <c r="J29" s="54" t="s">
        <v>42</v>
      </c>
      <c r="K29" s="52">
        <f t="shared" ref="K29:AF29" si="54">$E$29*K1</f>
        <v>643</v>
      </c>
      <c r="L29" s="52">
        <f t="shared" si="54"/>
        <v>1286</v>
      </c>
      <c r="M29" s="52">
        <f t="shared" si="54"/>
        <v>1929</v>
      </c>
      <c r="N29" s="52">
        <f t="shared" si="54"/>
        <v>2572</v>
      </c>
      <c r="O29" s="52">
        <f t="shared" si="54"/>
        <v>3215</v>
      </c>
      <c r="P29" s="52">
        <f t="shared" si="54"/>
        <v>3858</v>
      </c>
      <c r="Q29" s="52">
        <f t="shared" si="54"/>
        <v>4501</v>
      </c>
      <c r="R29" s="52">
        <f t="shared" si="54"/>
        <v>5144</v>
      </c>
      <c r="S29" s="52">
        <f t="shared" si="54"/>
        <v>5787</v>
      </c>
      <c r="T29" s="65">
        <f t="shared" si="54"/>
        <v>6430</v>
      </c>
      <c r="U29" s="65">
        <f t="shared" si="54"/>
        <v>7073</v>
      </c>
      <c r="V29" s="65">
        <f t="shared" si="54"/>
        <v>7716</v>
      </c>
      <c r="W29" s="65">
        <f t="shared" si="54"/>
        <v>8359</v>
      </c>
      <c r="X29" s="65">
        <f t="shared" si="54"/>
        <v>9002</v>
      </c>
      <c r="Y29" s="65">
        <f t="shared" si="54"/>
        <v>9645</v>
      </c>
      <c r="Z29" s="65">
        <f t="shared" si="54"/>
        <v>10288</v>
      </c>
      <c r="AA29" s="65">
        <f t="shared" si="54"/>
        <v>10931</v>
      </c>
      <c r="AB29" s="65">
        <f t="shared" si="54"/>
        <v>11574</v>
      </c>
      <c r="AC29" s="65">
        <f t="shared" si="54"/>
        <v>12217</v>
      </c>
      <c r="AD29" s="65">
        <f t="shared" si="54"/>
        <v>12860</v>
      </c>
      <c r="AE29" s="65">
        <f t="shared" si="54"/>
        <v>13503</v>
      </c>
      <c r="AF29" s="65">
        <f t="shared" si="54"/>
        <v>14146</v>
      </c>
      <c r="AG29" s="57" t="s">
        <v>42</v>
      </c>
      <c r="AH29" s="52">
        <f t="shared" ref="AH29:BC29" si="55">$F$29*AH1</f>
        <v>643</v>
      </c>
      <c r="AI29" s="52">
        <f t="shared" si="55"/>
        <v>1286</v>
      </c>
      <c r="AJ29" s="52">
        <f t="shared" si="55"/>
        <v>1929</v>
      </c>
      <c r="AK29" s="52">
        <f t="shared" si="55"/>
        <v>2572</v>
      </c>
      <c r="AL29" s="52">
        <f t="shared" si="55"/>
        <v>3215</v>
      </c>
      <c r="AM29" s="52">
        <f t="shared" si="55"/>
        <v>3858</v>
      </c>
      <c r="AN29" s="52">
        <f t="shared" si="55"/>
        <v>4501</v>
      </c>
      <c r="AO29" s="52">
        <f t="shared" si="55"/>
        <v>5144</v>
      </c>
      <c r="AP29" s="52">
        <f t="shared" si="55"/>
        <v>5787</v>
      </c>
      <c r="AQ29" s="65">
        <f t="shared" si="55"/>
        <v>6430</v>
      </c>
      <c r="AR29" s="65">
        <f t="shared" si="55"/>
        <v>7073</v>
      </c>
      <c r="AS29" s="65">
        <f t="shared" si="55"/>
        <v>7716</v>
      </c>
      <c r="AT29" s="65">
        <f t="shared" si="55"/>
        <v>8359</v>
      </c>
      <c r="AU29" s="65">
        <f t="shared" si="55"/>
        <v>9002</v>
      </c>
      <c r="AV29" s="65">
        <f t="shared" si="55"/>
        <v>9645</v>
      </c>
      <c r="AW29" s="65">
        <f t="shared" si="55"/>
        <v>10288</v>
      </c>
      <c r="AX29" s="65">
        <f t="shared" si="55"/>
        <v>10931</v>
      </c>
      <c r="AY29" s="65">
        <f t="shared" si="55"/>
        <v>11574</v>
      </c>
      <c r="AZ29" s="65">
        <f t="shared" si="55"/>
        <v>12217</v>
      </c>
      <c r="BA29" s="65">
        <f t="shared" si="55"/>
        <v>12860</v>
      </c>
      <c r="BB29" s="65">
        <f t="shared" si="55"/>
        <v>13503</v>
      </c>
      <c r="BC29" s="65">
        <f t="shared" si="55"/>
        <v>14146</v>
      </c>
    </row>
    <row r="30" spans="1:55" s="29" customFormat="1">
      <c r="A30" s="67" t="s">
        <v>124</v>
      </c>
      <c r="B30" s="41" t="s">
        <v>42</v>
      </c>
      <c r="C30" s="41" t="s">
        <v>42</v>
      </c>
      <c r="D30" s="41" t="s">
        <v>42</v>
      </c>
      <c r="E30" s="35">
        <v>643</v>
      </c>
      <c r="F30" s="35">
        <v>643</v>
      </c>
      <c r="G30" s="21" t="s">
        <v>9</v>
      </c>
      <c r="H30" s="21" t="s">
        <v>47</v>
      </c>
      <c r="I30" s="22" t="s">
        <v>9</v>
      </c>
      <c r="J30" s="54" t="s">
        <v>42</v>
      </c>
      <c r="K30" s="52">
        <f t="shared" ref="K30:AF30" si="56">$E$30*K1</f>
        <v>643</v>
      </c>
      <c r="L30" s="52">
        <f t="shared" si="56"/>
        <v>1286</v>
      </c>
      <c r="M30" s="52">
        <f t="shared" si="56"/>
        <v>1929</v>
      </c>
      <c r="N30" s="52">
        <f t="shared" si="56"/>
        <v>2572</v>
      </c>
      <c r="O30" s="52">
        <f t="shared" si="56"/>
        <v>3215</v>
      </c>
      <c r="P30" s="52">
        <f t="shared" si="56"/>
        <v>3858</v>
      </c>
      <c r="Q30" s="52">
        <f t="shared" si="56"/>
        <v>4501</v>
      </c>
      <c r="R30" s="52">
        <f t="shared" si="56"/>
        <v>5144</v>
      </c>
      <c r="S30" s="52">
        <f t="shared" si="56"/>
        <v>5787</v>
      </c>
      <c r="T30" s="65">
        <f t="shared" si="56"/>
        <v>6430</v>
      </c>
      <c r="U30" s="65">
        <f t="shared" si="56"/>
        <v>7073</v>
      </c>
      <c r="V30" s="65">
        <f t="shared" si="56"/>
        <v>7716</v>
      </c>
      <c r="W30" s="65">
        <f t="shared" si="56"/>
        <v>8359</v>
      </c>
      <c r="X30" s="65">
        <f t="shared" si="56"/>
        <v>9002</v>
      </c>
      <c r="Y30" s="65">
        <f t="shared" si="56"/>
        <v>9645</v>
      </c>
      <c r="Z30" s="65">
        <f t="shared" si="56"/>
        <v>10288</v>
      </c>
      <c r="AA30" s="65">
        <f t="shared" si="56"/>
        <v>10931</v>
      </c>
      <c r="AB30" s="65">
        <f t="shared" si="56"/>
        <v>11574</v>
      </c>
      <c r="AC30" s="65">
        <f t="shared" si="56"/>
        <v>12217</v>
      </c>
      <c r="AD30" s="65">
        <f t="shared" si="56"/>
        <v>12860</v>
      </c>
      <c r="AE30" s="65">
        <f t="shared" si="56"/>
        <v>13503</v>
      </c>
      <c r="AF30" s="65">
        <f t="shared" si="56"/>
        <v>14146</v>
      </c>
      <c r="AG30" s="57" t="s">
        <v>42</v>
      </c>
      <c r="AH30" s="52">
        <f t="shared" ref="AH30:BC30" si="57">$F$30*AH1</f>
        <v>643</v>
      </c>
      <c r="AI30" s="52">
        <f t="shared" si="57"/>
        <v>1286</v>
      </c>
      <c r="AJ30" s="52">
        <f t="shared" si="57"/>
        <v>1929</v>
      </c>
      <c r="AK30" s="52">
        <f t="shared" si="57"/>
        <v>2572</v>
      </c>
      <c r="AL30" s="52">
        <f t="shared" si="57"/>
        <v>3215</v>
      </c>
      <c r="AM30" s="52">
        <f t="shared" si="57"/>
        <v>3858</v>
      </c>
      <c r="AN30" s="52">
        <f t="shared" si="57"/>
        <v>4501</v>
      </c>
      <c r="AO30" s="52">
        <f t="shared" si="57"/>
        <v>5144</v>
      </c>
      <c r="AP30" s="52">
        <f t="shared" si="57"/>
        <v>5787</v>
      </c>
      <c r="AQ30" s="65">
        <f t="shared" si="57"/>
        <v>6430</v>
      </c>
      <c r="AR30" s="65">
        <f t="shared" si="57"/>
        <v>7073</v>
      </c>
      <c r="AS30" s="65">
        <f t="shared" si="57"/>
        <v>7716</v>
      </c>
      <c r="AT30" s="65">
        <f t="shared" si="57"/>
        <v>8359</v>
      </c>
      <c r="AU30" s="65">
        <f t="shared" si="57"/>
        <v>9002</v>
      </c>
      <c r="AV30" s="65">
        <f t="shared" si="57"/>
        <v>9645</v>
      </c>
      <c r="AW30" s="65">
        <f t="shared" si="57"/>
        <v>10288</v>
      </c>
      <c r="AX30" s="65">
        <f t="shared" si="57"/>
        <v>10931</v>
      </c>
      <c r="AY30" s="65">
        <f t="shared" si="57"/>
        <v>11574</v>
      </c>
      <c r="AZ30" s="65">
        <f t="shared" si="57"/>
        <v>12217</v>
      </c>
      <c r="BA30" s="65">
        <f t="shared" si="57"/>
        <v>12860</v>
      </c>
      <c r="BB30" s="65">
        <f t="shared" si="57"/>
        <v>13503</v>
      </c>
      <c r="BC30" s="65">
        <f t="shared" si="57"/>
        <v>14146</v>
      </c>
    </row>
    <row r="31" spans="1:55" s="31" customFormat="1">
      <c r="A31" s="67" t="s">
        <v>97</v>
      </c>
      <c r="B31" s="41" t="s">
        <v>42</v>
      </c>
      <c r="C31" s="41" t="s">
        <v>42</v>
      </c>
      <c r="D31" s="41" t="s">
        <v>42</v>
      </c>
      <c r="E31" s="35">
        <v>643</v>
      </c>
      <c r="F31" s="35">
        <v>643</v>
      </c>
      <c r="G31" s="21" t="s">
        <v>9</v>
      </c>
      <c r="H31" s="21" t="s">
        <v>47</v>
      </c>
      <c r="I31" s="22" t="s">
        <v>9</v>
      </c>
      <c r="J31" s="54" t="s">
        <v>42</v>
      </c>
      <c r="K31" s="52">
        <f t="shared" ref="K31:AF31" si="58">$E$31*K1</f>
        <v>643</v>
      </c>
      <c r="L31" s="52">
        <f t="shared" si="58"/>
        <v>1286</v>
      </c>
      <c r="M31" s="52">
        <f t="shared" si="58"/>
        <v>1929</v>
      </c>
      <c r="N31" s="52">
        <f t="shared" si="58"/>
        <v>2572</v>
      </c>
      <c r="O31" s="52">
        <f t="shared" si="58"/>
        <v>3215</v>
      </c>
      <c r="P31" s="52">
        <f t="shared" si="58"/>
        <v>3858</v>
      </c>
      <c r="Q31" s="52">
        <f t="shared" si="58"/>
        <v>4501</v>
      </c>
      <c r="R31" s="52">
        <f t="shared" si="58"/>
        <v>5144</v>
      </c>
      <c r="S31" s="52">
        <f t="shared" si="58"/>
        <v>5787</v>
      </c>
      <c r="T31" s="65">
        <f t="shared" si="58"/>
        <v>6430</v>
      </c>
      <c r="U31" s="65">
        <f t="shared" si="58"/>
        <v>7073</v>
      </c>
      <c r="V31" s="65">
        <f t="shared" si="58"/>
        <v>7716</v>
      </c>
      <c r="W31" s="65">
        <f t="shared" si="58"/>
        <v>8359</v>
      </c>
      <c r="X31" s="65">
        <f t="shared" si="58"/>
        <v>9002</v>
      </c>
      <c r="Y31" s="65">
        <f t="shared" si="58"/>
        <v>9645</v>
      </c>
      <c r="Z31" s="65">
        <f t="shared" si="58"/>
        <v>10288</v>
      </c>
      <c r="AA31" s="65">
        <f t="shared" si="58"/>
        <v>10931</v>
      </c>
      <c r="AB31" s="65">
        <f t="shared" si="58"/>
        <v>11574</v>
      </c>
      <c r="AC31" s="65">
        <f t="shared" si="58"/>
        <v>12217</v>
      </c>
      <c r="AD31" s="65">
        <f t="shared" si="58"/>
        <v>12860</v>
      </c>
      <c r="AE31" s="65">
        <f t="shared" si="58"/>
        <v>13503</v>
      </c>
      <c r="AF31" s="65">
        <f t="shared" si="58"/>
        <v>14146</v>
      </c>
      <c r="AG31" s="57" t="s">
        <v>42</v>
      </c>
      <c r="AH31" s="52">
        <f t="shared" ref="AH31:BC31" si="59">$F$31*AH1</f>
        <v>643</v>
      </c>
      <c r="AI31" s="52">
        <f t="shared" si="59"/>
        <v>1286</v>
      </c>
      <c r="AJ31" s="52">
        <f t="shared" si="59"/>
        <v>1929</v>
      </c>
      <c r="AK31" s="52">
        <f t="shared" si="59"/>
        <v>2572</v>
      </c>
      <c r="AL31" s="52">
        <f t="shared" si="59"/>
        <v>3215</v>
      </c>
      <c r="AM31" s="52">
        <f t="shared" si="59"/>
        <v>3858</v>
      </c>
      <c r="AN31" s="52">
        <f t="shared" si="59"/>
        <v>4501</v>
      </c>
      <c r="AO31" s="52">
        <f t="shared" si="59"/>
        <v>5144</v>
      </c>
      <c r="AP31" s="52">
        <f t="shared" si="59"/>
        <v>5787</v>
      </c>
      <c r="AQ31" s="65">
        <f t="shared" si="59"/>
        <v>6430</v>
      </c>
      <c r="AR31" s="65">
        <f t="shared" si="59"/>
        <v>7073</v>
      </c>
      <c r="AS31" s="65">
        <f t="shared" si="59"/>
        <v>7716</v>
      </c>
      <c r="AT31" s="65">
        <f t="shared" si="59"/>
        <v>8359</v>
      </c>
      <c r="AU31" s="65">
        <f t="shared" si="59"/>
        <v>9002</v>
      </c>
      <c r="AV31" s="65">
        <f t="shared" si="59"/>
        <v>9645</v>
      </c>
      <c r="AW31" s="65">
        <f t="shared" si="59"/>
        <v>10288</v>
      </c>
      <c r="AX31" s="65">
        <f t="shared" si="59"/>
        <v>10931</v>
      </c>
      <c r="AY31" s="65">
        <f t="shared" si="59"/>
        <v>11574</v>
      </c>
      <c r="AZ31" s="65">
        <f t="shared" si="59"/>
        <v>12217</v>
      </c>
      <c r="BA31" s="65">
        <f t="shared" si="59"/>
        <v>12860</v>
      </c>
      <c r="BB31" s="65">
        <f t="shared" si="59"/>
        <v>13503</v>
      </c>
      <c r="BC31" s="65">
        <f t="shared" si="59"/>
        <v>14146</v>
      </c>
    </row>
    <row r="32" spans="1:55" s="27" customFormat="1">
      <c r="A32" s="67" t="s">
        <v>121</v>
      </c>
      <c r="B32" s="41" t="s">
        <v>42</v>
      </c>
      <c r="C32" s="41" t="s">
        <v>42</v>
      </c>
      <c r="D32" s="41" t="s">
        <v>42</v>
      </c>
      <c r="E32" s="68">
        <v>676</v>
      </c>
      <c r="F32" s="68">
        <v>676</v>
      </c>
      <c r="G32" s="70" t="s">
        <v>47</v>
      </c>
      <c r="H32" s="21" t="s">
        <v>47</v>
      </c>
      <c r="I32" s="21" t="s">
        <v>9</v>
      </c>
      <c r="J32" s="54" t="s">
        <v>42</v>
      </c>
      <c r="K32" s="52">
        <f t="shared" ref="K32:AF32" si="60">$E$32*K1</f>
        <v>676</v>
      </c>
      <c r="L32" s="52">
        <f t="shared" si="60"/>
        <v>1352</v>
      </c>
      <c r="M32" s="52">
        <f t="shared" si="60"/>
        <v>2028</v>
      </c>
      <c r="N32" s="52">
        <f t="shared" si="60"/>
        <v>2704</v>
      </c>
      <c r="O32" s="52">
        <f t="shared" si="60"/>
        <v>3380</v>
      </c>
      <c r="P32" s="52">
        <f t="shared" si="60"/>
        <v>4056</v>
      </c>
      <c r="Q32" s="52">
        <f t="shared" si="60"/>
        <v>4732</v>
      </c>
      <c r="R32" s="52">
        <f t="shared" si="60"/>
        <v>5408</v>
      </c>
      <c r="S32" s="52">
        <f t="shared" si="60"/>
        <v>6084</v>
      </c>
      <c r="T32" s="52">
        <f t="shared" si="60"/>
        <v>6760</v>
      </c>
      <c r="U32" s="52">
        <f t="shared" si="60"/>
        <v>7436</v>
      </c>
      <c r="V32" s="52">
        <f t="shared" si="60"/>
        <v>8112</v>
      </c>
      <c r="W32" s="52">
        <f t="shared" si="60"/>
        <v>8788</v>
      </c>
      <c r="X32" s="52">
        <f t="shared" si="60"/>
        <v>9464</v>
      </c>
      <c r="Y32" s="52">
        <f t="shared" si="60"/>
        <v>10140</v>
      </c>
      <c r="Z32" s="52">
        <f t="shared" si="60"/>
        <v>10816</v>
      </c>
      <c r="AA32" s="52">
        <f t="shared" si="60"/>
        <v>11492</v>
      </c>
      <c r="AB32" s="52">
        <f t="shared" si="60"/>
        <v>12168</v>
      </c>
      <c r="AC32" s="52">
        <f t="shared" si="60"/>
        <v>12844</v>
      </c>
      <c r="AD32" s="52">
        <f t="shared" si="60"/>
        <v>13520</v>
      </c>
      <c r="AE32" s="52">
        <f t="shared" si="60"/>
        <v>14196</v>
      </c>
      <c r="AF32" s="52">
        <f t="shared" si="60"/>
        <v>14872</v>
      </c>
      <c r="AG32" s="57" t="s">
        <v>42</v>
      </c>
      <c r="AH32" s="52">
        <f t="shared" ref="AH32:BC32" si="61">$F$32*AH1</f>
        <v>676</v>
      </c>
      <c r="AI32" s="52">
        <f t="shared" si="61"/>
        <v>1352</v>
      </c>
      <c r="AJ32" s="52">
        <f t="shared" si="61"/>
        <v>2028</v>
      </c>
      <c r="AK32" s="52">
        <f t="shared" si="61"/>
        <v>2704</v>
      </c>
      <c r="AL32" s="52">
        <f t="shared" si="61"/>
        <v>3380</v>
      </c>
      <c r="AM32" s="52">
        <f t="shared" si="61"/>
        <v>4056</v>
      </c>
      <c r="AN32" s="52">
        <f t="shared" si="61"/>
        <v>4732</v>
      </c>
      <c r="AO32" s="52">
        <f t="shared" si="61"/>
        <v>5408</v>
      </c>
      <c r="AP32" s="52">
        <f t="shared" si="61"/>
        <v>6084</v>
      </c>
      <c r="AQ32" s="52">
        <f t="shared" si="61"/>
        <v>6760</v>
      </c>
      <c r="AR32" s="52">
        <f t="shared" si="61"/>
        <v>7436</v>
      </c>
      <c r="AS32" s="52">
        <f t="shared" si="61"/>
        <v>8112</v>
      </c>
      <c r="AT32" s="52">
        <f t="shared" si="61"/>
        <v>8788</v>
      </c>
      <c r="AU32" s="52">
        <f t="shared" si="61"/>
        <v>9464</v>
      </c>
      <c r="AV32" s="52">
        <f t="shared" si="61"/>
        <v>10140</v>
      </c>
      <c r="AW32" s="52">
        <f t="shared" si="61"/>
        <v>10816</v>
      </c>
      <c r="AX32" s="52">
        <f t="shared" si="61"/>
        <v>11492</v>
      </c>
      <c r="AY32" s="52">
        <f t="shared" si="61"/>
        <v>12168</v>
      </c>
      <c r="AZ32" s="52">
        <f t="shared" si="61"/>
        <v>12844</v>
      </c>
      <c r="BA32" s="52">
        <f t="shared" si="61"/>
        <v>13520</v>
      </c>
      <c r="BB32" s="52">
        <f t="shared" si="61"/>
        <v>14196</v>
      </c>
      <c r="BC32" s="52">
        <f t="shared" si="61"/>
        <v>14872</v>
      </c>
    </row>
    <row r="33" spans="1:55" s="27" customFormat="1">
      <c r="A33" s="67" t="s">
        <v>122</v>
      </c>
      <c r="B33" s="41" t="s">
        <v>42</v>
      </c>
      <c r="C33" s="41" t="s">
        <v>42</v>
      </c>
      <c r="D33" s="41" t="s">
        <v>42</v>
      </c>
      <c r="E33" s="68">
        <v>726</v>
      </c>
      <c r="F33" s="68">
        <v>726</v>
      </c>
      <c r="G33" s="21" t="s">
        <v>9</v>
      </c>
      <c r="H33" s="21" t="s">
        <v>47</v>
      </c>
      <c r="I33" s="21" t="s">
        <v>9</v>
      </c>
      <c r="J33" s="54" t="s">
        <v>42</v>
      </c>
      <c r="K33" s="52">
        <f>$E$33*K1</f>
        <v>726</v>
      </c>
      <c r="L33" s="52">
        <f t="shared" ref="L33:AF33" si="62">$E$33*L1</f>
        <v>1452</v>
      </c>
      <c r="M33" s="52">
        <f t="shared" si="62"/>
        <v>2178</v>
      </c>
      <c r="N33" s="52">
        <f t="shared" si="62"/>
        <v>2904</v>
      </c>
      <c r="O33" s="52">
        <f t="shared" si="62"/>
        <v>3630</v>
      </c>
      <c r="P33" s="52">
        <f t="shared" si="62"/>
        <v>4356</v>
      </c>
      <c r="Q33" s="52">
        <f t="shared" si="62"/>
        <v>5082</v>
      </c>
      <c r="R33" s="52">
        <f t="shared" si="62"/>
        <v>5808</v>
      </c>
      <c r="S33" s="52">
        <f t="shared" si="62"/>
        <v>6534</v>
      </c>
      <c r="T33" s="52">
        <f t="shared" si="62"/>
        <v>7260</v>
      </c>
      <c r="U33" s="52">
        <f t="shared" si="62"/>
        <v>7986</v>
      </c>
      <c r="V33" s="52">
        <f t="shared" si="62"/>
        <v>8712</v>
      </c>
      <c r="W33" s="52">
        <f t="shared" si="62"/>
        <v>9438</v>
      </c>
      <c r="X33" s="52">
        <f t="shared" si="62"/>
        <v>10164</v>
      </c>
      <c r="Y33" s="52">
        <f t="shared" si="62"/>
        <v>10890</v>
      </c>
      <c r="Z33" s="52">
        <f t="shared" si="62"/>
        <v>11616</v>
      </c>
      <c r="AA33" s="52">
        <f t="shared" si="62"/>
        <v>12342</v>
      </c>
      <c r="AB33" s="52">
        <f t="shared" si="62"/>
        <v>13068</v>
      </c>
      <c r="AC33" s="52">
        <f t="shared" si="62"/>
        <v>13794</v>
      </c>
      <c r="AD33" s="52">
        <f t="shared" si="62"/>
        <v>14520</v>
      </c>
      <c r="AE33" s="52">
        <f t="shared" si="62"/>
        <v>15246</v>
      </c>
      <c r="AF33" s="52">
        <f t="shared" si="62"/>
        <v>15972</v>
      </c>
      <c r="AG33" s="57" t="s">
        <v>42</v>
      </c>
      <c r="AH33" s="52">
        <f>$F$33*AH1</f>
        <v>726</v>
      </c>
      <c r="AI33" s="52">
        <f t="shared" ref="AI33:BC33" si="63">$F$33*AI1</f>
        <v>1452</v>
      </c>
      <c r="AJ33" s="52">
        <f t="shared" si="63"/>
        <v>2178</v>
      </c>
      <c r="AK33" s="52">
        <f t="shared" si="63"/>
        <v>2904</v>
      </c>
      <c r="AL33" s="52">
        <f t="shared" si="63"/>
        <v>3630</v>
      </c>
      <c r="AM33" s="52">
        <f t="shared" si="63"/>
        <v>4356</v>
      </c>
      <c r="AN33" s="52">
        <f t="shared" si="63"/>
        <v>5082</v>
      </c>
      <c r="AO33" s="52">
        <f t="shared" si="63"/>
        <v>5808</v>
      </c>
      <c r="AP33" s="52">
        <f t="shared" si="63"/>
        <v>6534</v>
      </c>
      <c r="AQ33" s="52">
        <f t="shared" si="63"/>
        <v>7260</v>
      </c>
      <c r="AR33" s="52">
        <f t="shared" si="63"/>
        <v>7986</v>
      </c>
      <c r="AS33" s="52">
        <f t="shared" si="63"/>
        <v>8712</v>
      </c>
      <c r="AT33" s="52">
        <f t="shared" si="63"/>
        <v>9438</v>
      </c>
      <c r="AU33" s="52">
        <f t="shared" si="63"/>
        <v>10164</v>
      </c>
      <c r="AV33" s="52">
        <f t="shared" si="63"/>
        <v>10890</v>
      </c>
      <c r="AW33" s="52">
        <f t="shared" si="63"/>
        <v>11616</v>
      </c>
      <c r="AX33" s="52">
        <f t="shared" si="63"/>
        <v>12342</v>
      </c>
      <c r="AY33" s="52">
        <f t="shared" si="63"/>
        <v>13068</v>
      </c>
      <c r="AZ33" s="52">
        <f t="shared" si="63"/>
        <v>13794</v>
      </c>
      <c r="BA33" s="52">
        <f t="shared" si="63"/>
        <v>14520</v>
      </c>
      <c r="BB33" s="52">
        <f t="shared" si="63"/>
        <v>15246</v>
      </c>
      <c r="BC33" s="52">
        <f t="shared" si="63"/>
        <v>15972</v>
      </c>
    </row>
    <row r="34" spans="1:55" s="27" customFormat="1">
      <c r="A34" s="67" t="s">
        <v>120</v>
      </c>
      <c r="B34" s="41" t="s">
        <v>42</v>
      </c>
      <c r="C34" s="41" t="s">
        <v>42</v>
      </c>
      <c r="D34" s="41" t="s">
        <v>42</v>
      </c>
      <c r="E34" s="35">
        <v>727</v>
      </c>
      <c r="F34" s="35">
        <v>727</v>
      </c>
      <c r="G34" s="21" t="s">
        <v>9</v>
      </c>
      <c r="H34" s="21" t="s">
        <v>47</v>
      </c>
      <c r="I34" s="21" t="s">
        <v>9</v>
      </c>
      <c r="J34" s="54"/>
      <c r="K34" s="52">
        <f>$E$34*K1</f>
        <v>727</v>
      </c>
      <c r="L34" s="52">
        <f t="shared" ref="L34:AF34" si="64">$E$34*L1</f>
        <v>1454</v>
      </c>
      <c r="M34" s="52">
        <f t="shared" si="64"/>
        <v>2181</v>
      </c>
      <c r="N34" s="52">
        <f t="shared" si="64"/>
        <v>2908</v>
      </c>
      <c r="O34" s="52">
        <f t="shared" si="64"/>
        <v>3635</v>
      </c>
      <c r="P34" s="52">
        <f t="shared" si="64"/>
        <v>4362</v>
      </c>
      <c r="Q34" s="52">
        <f t="shared" si="64"/>
        <v>5089</v>
      </c>
      <c r="R34" s="52">
        <f t="shared" si="64"/>
        <v>5816</v>
      </c>
      <c r="S34" s="52">
        <f t="shared" si="64"/>
        <v>6543</v>
      </c>
      <c r="T34" s="65">
        <f t="shared" si="64"/>
        <v>7270</v>
      </c>
      <c r="U34" s="65">
        <f t="shared" si="64"/>
        <v>7997</v>
      </c>
      <c r="V34" s="65">
        <f t="shared" si="64"/>
        <v>8724</v>
      </c>
      <c r="W34" s="65">
        <f t="shared" si="64"/>
        <v>9451</v>
      </c>
      <c r="X34" s="65">
        <f t="shared" si="64"/>
        <v>10178</v>
      </c>
      <c r="Y34" s="65">
        <f t="shared" si="64"/>
        <v>10905</v>
      </c>
      <c r="Z34" s="65">
        <f t="shared" si="64"/>
        <v>11632</v>
      </c>
      <c r="AA34" s="65">
        <f t="shared" si="64"/>
        <v>12359</v>
      </c>
      <c r="AB34" s="65">
        <f t="shared" si="64"/>
        <v>13086</v>
      </c>
      <c r="AC34" s="65">
        <f t="shared" si="64"/>
        <v>13813</v>
      </c>
      <c r="AD34" s="65">
        <f t="shared" si="64"/>
        <v>14540</v>
      </c>
      <c r="AE34" s="65">
        <f t="shared" si="64"/>
        <v>15267</v>
      </c>
      <c r="AF34" s="65">
        <f t="shared" si="64"/>
        <v>15994</v>
      </c>
      <c r="AG34" s="57"/>
      <c r="AH34" s="52">
        <f>$F$34*AH1</f>
        <v>727</v>
      </c>
      <c r="AI34" s="52">
        <f t="shared" ref="AI34:BC34" si="65">$F$34*AI1</f>
        <v>1454</v>
      </c>
      <c r="AJ34" s="52">
        <f t="shared" si="65"/>
        <v>2181</v>
      </c>
      <c r="AK34" s="52">
        <f t="shared" si="65"/>
        <v>2908</v>
      </c>
      <c r="AL34" s="52">
        <f t="shared" si="65"/>
        <v>3635</v>
      </c>
      <c r="AM34" s="52">
        <f t="shared" si="65"/>
        <v>4362</v>
      </c>
      <c r="AN34" s="52">
        <f t="shared" si="65"/>
        <v>5089</v>
      </c>
      <c r="AO34" s="52">
        <f t="shared" si="65"/>
        <v>5816</v>
      </c>
      <c r="AP34" s="52">
        <f t="shared" si="65"/>
        <v>6543</v>
      </c>
      <c r="AQ34" s="65">
        <f t="shared" si="65"/>
        <v>7270</v>
      </c>
      <c r="AR34" s="65">
        <f t="shared" si="65"/>
        <v>7997</v>
      </c>
      <c r="AS34" s="65">
        <f t="shared" si="65"/>
        <v>8724</v>
      </c>
      <c r="AT34" s="65">
        <f t="shared" si="65"/>
        <v>9451</v>
      </c>
      <c r="AU34" s="65">
        <f t="shared" si="65"/>
        <v>10178</v>
      </c>
      <c r="AV34" s="65">
        <f t="shared" si="65"/>
        <v>10905</v>
      </c>
      <c r="AW34" s="65">
        <f t="shared" si="65"/>
        <v>11632</v>
      </c>
      <c r="AX34" s="65">
        <f t="shared" si="65"/>
        <v>12359</v>
      </c>
      <c r="AY34" s="65">
        <f t="shared" si="65"/>
        <v>13086</v>
      </c>
      <c r="AZ34" s="65">
        <f t="shared" si="65"/>
        <v>13813</v>
      </c>
      <c r="BA34" s="65">
        <f t="shared" si="65"/>
        <v>14540</v>
      </c>
      <c r="BB34" s="65">
        <f t="shared" si="65"/>
        <v>15267</v>
      </c>
      <c r="BC34" s="65">
        <f t="shared" si="65"/>
        <v>15994</v>
      </c>
    </row>
    <row r="35" spans="1:55" s="27" customFormat="1">
      <c r="A35" s="67" t="s">
        <v>107</v>
      </c>
      <c r="B35" s="41" t="s">
        <v>42</v>
      </c>
      <c r="C35" s="41" t="s">
        <v>42</v>
      </c>
      <c r="D35" s="41" t="s">
        <v>42</v>
      </c>
      <c r="E35" s="35">
        <v>726</v>
      </c>
      <c r="F35" s="35">
        <v>726</v>
      </c>
      <c r="G35" s="21" t="s">
        <v>9</v>
      </c>
      <c r="H35" s="21" t="s">
        <v>47</v>
      </c>
      <c r="I35" s="22" t="s">
        <v>9</v>
      </c>
      <c r="J35" s="54" t="s">
        <v>42</v>
      </c>
      <c r="K35" s="52">
        <f>$E$35*K1</f>
        <v>726</v>
      </c>
      <c r="L35" s="52">
        <f t="shared" ref="L35:AF35" si="66">$E$35*L1</f>
        <v>1452</v>
      </c>
      <c r="M35" s="52">
        <f t="shared" si="66"/>
        <v>2178</v>
      </c>
      <c r="N35" s="52">
        <f t="shared" si="66"/>
        <v>2904</v>
      </c>
      <c r="O35" s="52">
        <f t="shared" si="66"/>
        <v>3630</v>
      </c>
      <c r="P35" s="52">
        <f t="shared" si="66"/>
        <v>4356</v>
      </c>
      <c r="Q35" s="52">
        <f t="shared" si="66"/>
        <v>5082</v>
      </c>
      <c r="R35" s="52">
        <f t="shared" si="66"/>
        <v>5808</v>
      </c>
      <c r="S35" s="52">
        <f t="shared" si="66"/>
        <v>6534</v>
      </c>
      <c r="T35" s="65">
        <f t="shared" si="66"/>
        <v>7260</v>
      </c>
      <c r="U35" s="65">
        <f t="shared" si="66"/>
        <v>7986</v>
      </c>
      <c r="V35" s="65">
        <f t="shared" si="66"/>
        <v>8712</v>
      </c>
      <c r="W35" s="65">
        <f t="shared" si="66"/>
        <v>9438</v>
      </c>
      <c r="X35" s="65">
        <f t="shared" si="66"/>
        <v>10164</v>
      </c>
      <c r="Y35" s="65">
        <f t="shared" si="66"/>
        <v>10890</v>
      </c>
      <c r="Z35" s="65">
        <f t="shared" si="66"/>
        <v>11616</v>
      </c>
      <c r="AA35" s="65">
        <f t="shared" si="66"/>
        <v>12342</v>
      </c>
      <c r="AB35" s="65">
        <f t="shared" si="66"/>
        <v>13068</v>
      </c>
      <c r="AC35" s="65">
        <f t="shared" si="66"/>
        <v>13794</v>
      </c>
      <c r="AD35" s="65">
        <f t="shared" si="66"/>
        <v>14520</v>
      </c>
      <c r="AE35" s="65">
        <f t="shared" si="66"/>
        <v>15246</v>
      </c>
      <c r="AF35" s="65">
        <f t="shared" si="66"/>
        <v>15972</v>
      </c>
      <c r="AG35" s="57" t="s">
        <v>42</v>
      </c>
      <c r="AH35" s="52">
        <f>$F$35*AH1</f>
        <v>726</v>
      </c>
      <c r="AI35" s="52">
        <f t="shared" ref="AI35:BC35" si="67">$F$35*AI1</f>
        <v>1452</v>
      </c>
      <c r="AJ35" s="52">
        <f t="shared" si="67"/>
        <v>2178</v>
      </c>
      <c r="AK35" s="52">
        <f t="shared" si="67"/>
        <v>2904</v>
      </c>
      <c r="AL35" s="52">
        <f t="shared" si="67"/>
        <v>3630</v>
      </c>
      <c r="AM35" s="52">
        <f t="shared" si="67"/>
        <v>4356</v>
      </c>
      <c r="AN35" s="52">
        <f t="shared" si="67"/>
        <v>5082</v>
      </c>
      <c r="AO35" s="52">
        <f t="shared" si="67"/>
        <v>5808</v>
      </c>
      <c r="AP35" s="52">
        <f t="shared" si="67"/>
        <v>6534</v>
      </c>
      <c r="AQ35" s="65">
        <f t="shared" si="67"/>
        <v>7260</v>
      </c>
      <c r="AR35" s="65">
        <f t="shared" si="67"/>
        <v>7986</v>
      </c>
      <c r="AS35" s="65">
        <f t="shared" si="67"/>
        <v>8712</v>
      </c>
      <c r="AT35" s="65">
        <f t="shared" si="67"/>
        <v>9438</v>
      </c>
      <c r="AU35" s="65">
        <f t="shared" si="67"/>
        <v>10164</v>
      </c>
      <c r="AV35" s="65">
        <f t="shared" si="67"/>
        <v>10890</v>
      </c>
      <c r="AW35" s="65">
        <f t="shared" si="67"/>
        <v>11616</v>
      </c>
      <c r="AX35" s="65">
        <f t="shared" si="67"/>
        <v>12342</v>
      </c>
      <c r="AY35" s="65">
        <f t="shared" si="67"/>
        <v>13068</v>
      </c>
      <c r="AZ35" s="65">
        <f t="shared" si="67"/>
        <v>13794</v>
      </c>
      <c r="BA35" s="65">
        <f t="shared" si="67"/>
        <v>14520</v>
      </c>
      <c r="BB35" s="65">
        <f t="shared" si="67"/>
        <v>15246</v>
      </c>
      <c r="BC35" s="65">
        <f t="shared" si="67"/>
        <v>15972</v>
      </c>
    </row>
    <row r="36" spans="1:55" s="27" customFormat="1">
      <c r="A36" s="67" t="s">
        <v>118</v>
      </c>
      <c r="B36" s="41" t="s">
        <v>42</v>
      </c>
      <c r="C36" s="41" t="s">
        <v>42</v>
      </c>
      <c r="D36" s="41" t="s">
        <v>42</v>
      </c>
      <c r="E36" s="68">
        <v>861</v>
      </c>
      <c r="F36" s="68">
        <v>861</v>
      </c>
      <c r="G36" s="21" t="s">
        <v>9</v>
      </c>
      <c r="H36" s="21" t="s">
        <v>47</v>
      </c>
      <c r="I36" s="21" t="s">
        <v>9</v>
      </c>
      <c r="J36" s="54" t="s">
        <v>42</v>
      </c>
      <c r="K36" s="52">
        <f t="shared" ref="K36:AF36" si="68">$E$36*K1</f>
        <v>861</v>
      </c>
      <c r="L36" s="52">
        <f t="shared" si="68"/>
        <v>1722</v>
      </c>
      <c r="M36" s="52">
        <f t="shared" si="68"/>
        <v>2583</v>
      </c>
      <c r="N36" s="52">
        <f t="shared" si="68"/>
        <v>3444</v>
      </c>
      <c r="O36" s="52">
        <f t="shared" si="68"/>
        <v>4305</v>
      </c>
      <c r="P36" s="52">
        <f t="shared" si="68"/>
        <v>5166</v>
      </c>
      <c r="Q36" s="52">
        <f t="shared" si="68"/>
        <v>6027</v>
      </c>
      <c r="R36" s="52">
        <f t="shared" si="68"/>
        <v>6888</v>
      </c>
      <c r="S36" s="52">
        <f t="shared" si="68"/>
        <v>7749</v>
      </c>
      <c r="T36" s="65">
        <f t="shared" si="68"/>
        <v>8610</v>
      </c>
      <c r="U36" s="65">
        <f t="shared" si="68"/>
        <v>9471</v>
      </c>
      <c r="V36" s="65">
        <f t="shared" si="68"/>
        <v>10332</v>
      </c>
      <c r="W36" s="65">
        <f t="shared" si="68"/>
        <v>11193</v>
      </c>
      <c r="X36" s="65">
        <f t="shared" si="68"/>
        <v>12054</v>
      </c>
      <c r="Y36" s="65">
        <f t="shared" si="68"/>
        <v>12915</v>
      </c>
      <c r="Z36" s="65">
        <f t="shared" si="68"/>
        <v>13776</v>
      </c>
      <c r="AA36" s="65">
        <f t="shared" si="68"/>
        <v>14637</v>
      </c>
      <c r="AB36" s="65">
        <f t="shared" si="68"/>
        <v>15498</v>
      </c>
      <c r="AC36" s="65">
        <f t="shared" si="68"/>
        <v>16359</v>
      </c>
      <c r="AD36" s="65">
        <f t="shared" si="68"/>
        <v>17220</v>
      </c>
      <c r="AE36" s="65">
        <f t="shared" si="68"/>
        <v>18081</v>
      </c>
      <c r="AF36" s="65">
        <f t="shared" si="68"/>
        <v>18942</v>
      </c>
      <c r="AG36" s="57" t="s">
        <v>42</v>
      </c>
      <c r="AH36" s="52">
        <f t="shared" ref="AH36:BC36" si="69">$F$36*AH1</f>
        <v>861</v>
      </c>
      <c r="AI36" s="52">
        <f t="shared" si="69"/>
        <v>1722</v>
      </c>
      <c r="AJ36" s="52">
        <f t="shared" si="69"/>
        <v>2583</v>
      </c>
      <c r="AK36" s="52">
        <f t="shared" si="69"/>
        <v>3444</v>
      </c>
      <c r="AL36" s="52">
        <f t="shared" si="69"/>
        <v>4305</v>
      </c>
      <c r="AM36" s="52">
        <f t="shared" si="69"/>
        <v>5166</v>
      </c>
      <c r="AN36" s="52">
        <f t="shared" si="69"/>
        <v>6027</v>
      </c>
      <c r="AO36" s="52">
        <f t="shared" si="69"/>
        <v>6888</v>
      </c>
      <c r="AP36" s="52">
        <f t="shared" si="69"/>
        <v>7749</v>
      </c>
      <c r="AQ36" s="65">
        <f t="shared" si="69"/>
        <v>8610</v>
      </c>
      <c r="AR36" s="65">
        <f t="shared" si="69"/>
        <v>9471</v>
      </c>
      <c r="AS36" s="65">
        <f t="shared" si="69"/>
        <v>10332</v>
      </c>
      <c r="AT36" s="65">
        <f t="shared" si="69"/>
        <v>11193</v>
      </c>
      <c r="AU36" s="65">
        <f t="shared" si="69"/>
        <v>12054</v>
      </c>
      <c r="AV36" s="65">
        <f t="shared" si="69"/>
        <v>12915</v>
      </c>
      <c r="AW36" s="65">
        <f t="shared" si="69"/>
        <v>13776</v>
      </c>
      <c r="AX36" s="65">
        <f t="shared" si="69"/>
        <v>14637</v>
      </c>
      <c r="AY36" s="65">
        <f t="shared" si="69"/>
        <v>15498</v>
      </c>
      <c r="AZ36" s="65">
        <f t="shared" si="69"/>
        <v>16359</v>
      </c>
      <c r="BA36" s="65">
        <f t="shared" si="69"/>
        <v>17220</v>
      </c>
      <c r="BB36" s="65">
        <f t="shared" si="69"/>
        <v>18081</v>
      </c>
      <c r="BC36" s="65">
        <f t="shared" si="69"/>
        <v>18942</v>
      </c>
    </row>
    <row r="37" spans="1:55" s="27" customFormat="1">
      <c r="A37" s="67" t="s">
        <v>123</v>
      </c>
      <c r="B37" s="41" t="s">
        <v>42</v>
      </c>
      <c r="C37" s="41" t="s">
        <v>42</v>
      </c>
      <c r="D37" s="41" t="s">
        <v>42</v>
      </c>
      <c r="E37" s="68">
        <v>759</v>
      </c>
      <c r="F37" s="68">
        <v>759</v>
      </c>
      <c r="G37" s="21" t="s">
        <v>9</v>
      </c>
      <c r="H37" s="21" t="s">
        <v>47</v>
      </c>
      <c r="I37" s="21" t="s">
        <v>9</v>
      </c>
      <c r="J37" s="54" t="s">
        <v>42</v>
      </c>
      <c r="K37" s="52">
        <f>$E$37*K1</f>
        <v>759</v>
      </c>
      <c r="L37" s="52">
        <f t="shared" ref="L37:AF37" si="70">$E$37*L1</f>
        <v>1518</v>
      </c>
      <c r="M37" s="52">
        <f t="shared" si="70"/>
        <v>2277</v>
      </c>
      <c r="N37" s="52">
        <f t="shared" si="70"/>
        <v>3036</v>
      </c>
      <c r="O37" s="52">
        <f t="shared" si="70"/>
        <v>3795</v>
      </c>
      <c r="P37" s="52">
        <f t="shared" si="70"/>
        <v>4554</v>
      </c>
      <c r="Q37" s="52">
        <f t="shared" si="70"/>
        <v>5313</v>
      </c>
      <c r="R37" s="52">
        <f t="shared" si="70"/>
        <v>6072</v>
      </c>
      <c r="S37" s="52">
        <f t="shared" si="70"/>
        <v>6831</v>
      </c>
      <c r="T37" s="52">
        <f t="shared" si="70"/>
        <v>7590</v>
      </c>
      <c r="U37" s="52">
        <f t="shared" si="70"/>
        <v>8349</v>
      </c>
      <c r="V37" s="52">
        <f t="shared" si="70"/>
        <v>9108</v>
      </c>
      <c r="W37" s="52">
        <f t="shared" si="70"/>
        <v>9867</v>
      </c>
      <c r="X37" s="52">
        <f t="shared" si="70"/>
        <v>10626</v>
      </c>
      <c r="Y37" s="52">
        <f t="shared" si="70"/>
        <v>11385</v>
      </c>
      <c r="Z37" s="52">
        <f t="shared" si="70"/>
        <v>12144</v>
      </c>
      <c r="AA37" s="52">
        <f t="shared" si="70"/>
        <v>12903</v>
      </c>
      <c r="AB37" s="52">
        <f t="shared" si="70"/>
        <v>13662</v>
      </c>
      <c r="AC37" s="52">
        <f t="shared" si="70"/>
        <v>14421</v>
      </c>
      <c r="AD37" s="52">
        <f t="shared" si="70"/>
        <v>15180</v>
      </c>
      <c r="AE37" s="52">
        <f t="shared" si="70"/>
        <v>15939</v>
      </c>
      <c r="AF37" s="52">
        <f t="shared" si="70"/>
        <v>16698</v>
      </c>
      <c r="AG37" s="57" t="s">
        <v>42</v>
      </c>
      <c r="AH37" s="52">
        <f>$F$37*AH1</f>
        <v>759</v>
      </c>
      <c r="AI37" s="52">
        <f t="shared" ref="AI37:BC37" si="71">$F$37*AI1</f>
        <v>1518</v>
      </c>
      <c r="AJ37" s="52">
        <f t="shared" si="71"/>
        <v>2277</v>
      </c>
      <c r="AK37" s="52">
        <f t="shared" si="71"/>
        <v>3036</v>
      </c>
      <c r="AL37" s="52">
        <f t="shared" si="71"/>
        <v>3795</v>
      </c>
      <c r="AM37" s="52">
        <f t="shared" si="71"/>
        <v>4554</v>
      </c>
      <c r="AN37" s="52">
        <f t="shared" si="71"/>
        <v>5313</v>
      </c>
      <c r="AO37" s="52">
        <f t="shared" si="71"/>
        <v>6072</v>
      </c>
      <c r="AP37" s="52">
        <f t="shared" si="71"/>
        <v>6831</v>
      </c>
      <c r="AQ37" s="52">
        <f t="shared" si="71"/>
        <v>7590</v>
      </c>
      <c r="AR37" s="52">
        <f t="shared" si="71"/>
        <v>8349</v>
      </c>
      <c r="AS37" s="52">
        <f t="shared" si="71"/>
        <v>9108</v>
      </c>
      <c r="AT37" s="52">
        <f t="shared" si="71"/>
        <v>9867</v>
      </c>
      <c r="AU37" s="52">
        <f t="shared" si="71"/>
        <v>10626</v>
      </c>
      <c r="AV37" s="52">
        <f t="shared" si="71"/>
        <v>11385</v>
      </c>
      <c r="AW37" s="52">
        <f t="shared" si="71"/>
        <v>12144</v>
      </c>
      <c r="AX37" s="52">
        <f t="shared" si="71"/>
        <v>12903</v>
      </c>
      <c r="AY37" s="52">
        <f t="shared" si="71"/>
        <v>13662</v>
      </c>
      <c r="AZ37" s="52">
        <f t="shared" si="71"/>
        <v>14421</v>
      </c>
      <c r="BA37" s="52">
        <f t="shared" si="71"/>
        <v>15180</v>
      </c>
      <c r="BB37" s="52">
        <f t="shared" si="71"/>
        <v>15939</v>
      </c>
      <c r="BC37" s="52">
        <f t="shared" si="71"/>
        <v>16698</v>
      </c>
    </row>
    <row r="38" spans="1:55" s="27" customFormat="1">
      <c r="A38" s="67" t="s">
        <v>116</v>
      </c>
      <c r="B38" s="41" t="s">
        <v>42</v>
      </c>
      <c r="C38" s="41" t="s">
        <v>42</v>
      </c>
      <c r="D38" s="41" t="s">
        <v>42</v>
      </c>
      <c r="E38" s="68">
        <v>820</v>
      </c>
      <c r="F38" s="68">
        <v>820</v>
      </c>
      <c r="G38" s="21" t="s">
        <v>9</v>
      </c>
      <c r="H38" s="21" t="s">
        <v>47</v>
      </c>
      <c r="I38" s="21" t="s">
        <v>9</v>
      </c>
      <c r="J38" s="54" t="s">
        <v>42</v>
      </c>
      <c r="K38" s="52">
        <f t="shared" ref="K38:AF38" si="72">$E$38*K1</f>
        <v>820</v>
      </c>
      <c r="L38" s="52">
        <f t="shared" si="72"/>
        <v>1640</v>
      </c>
      <c r="M38" s="52">
        <f t="shared" si="72"/>
        <v>2460</v>
      </c>
      <c r="N38" s="52">
        <f t="shared" si="72"/>
        <v>3280</v>
      </c>
      <c r="O38" s="52">
        <f t="shared" si="72"/>
        <v>4100</v>
      </c>
      <c r="P38" s="52">
        <f t="shared" si="72"/>
        <v>4920</v>
      </c>
      <c r="Q38" s="52">
        <f t="shared" si="72"/>
        <v>5740</v>
      </c>
      <c r="R38" s="52">
        <f t="shared" si="72"/>
        <v>6560</v>
      </c>
      <c r="S38" s="52">
        <f t="shared" si="72"/>
        <v>7380</v>
      </c>
      <c r="T38" s="65">
        <f t="shared" si="72"/>
        <v>8200</v>
      </c>
      <c r="U38" s="65">
        <f t="shared" si="72"/>
        <v>9020</v>
      </c>
      <c r="V38" s="65">
        <f t="shared" si="72"/>
        <v>9840</v>
      </c>
      <c r="W38" s="65">
        <f t="shared" si="72"/>
        <v>10660</v>
      </c>
      <c r="X38" s="65">
        <f t="shared" si="72"/>
        <v>11480</v>
      </c>
      <c r="Y38" s="65">
        <f t="shared" si="72"/>
        <v>12300</v>
      </c>
      <c r="Z38" s="65">
        <f t="shared" si="72"/>
        <v>13120</v>
      </c>
      <c r="AA38" s="65">
        <f t="shared" si="72"/>
        <v>13940</v>
      </c>
      <c r="AB38" s="65">
        <f t="shared" si="72"/>
        <v>14760</v>
      </c>
      <c r="AC38" s="65">
        <f t="shared" si="72"/>
        <v>15580</v>
      </c>
      <c r="AD38" s="65">
        <f t="shared" si="72"/>
        <v>16400</v>
      </c>
      <c r="AE38" s="65">
        <f t="shared" si="72"/>
        <v>17220</v>
      </c>
      <c r="AF38" s="65">
        <f t="shared" si="72"/>
        <v>18040</v>
      </c>
      <c r="AG38" s="57" t="s">
        <v>42</v>
      </c>
      <c r="AH38" s="52">
        <f t="shared" ref="AH38:BC38" si="73">$F$38*AH1</f>
        <v>820</v>
      </c>
      <c r="AI38" s="52">
        <f t="shared" si="73"/>
        <v>1640</v>
      </c>
      <c r="AJ38" s="52">
        <f t="shared" si="73"/>
        <v>2460</v>
      </c>
      <c r="AK38" s="52">
        <f t="shared" si="73"/>
        <v>3280</v>
      </c>
      <c r="AL38" s="52">
        <f t="shared" si="73"/>
        <v>4100</v>
      </c>
      <c r="AM38" s="52">
        <f t="shared" si="73"/>
        <v>4920</v>
      </c>
      <c r="AN38" s="52">
        <f t="shared" si="73"/>
        <v>5740</v>
      </c>
      <c r="AO38" s="52">
        <f t="shared" si="73"/>
        <v>6560</v>
      </c>
      <c r="AP38" s="52">
        <f t="shared" si="73"/>
        <v>7380</v>
      </c>
      <c r="AQ38" s="65">
        <f t="shared" si="73"/>
        <v>8200</v>
      </c>
      <c r="AR38" s="65">
        <f t="shared" si="73"/>
        <v>9020</v>
      </c>
      <c r="AS38" s="65">
        <f t="shared" si="73"/>
        <v>9840</v>
      </c>
      <c r="AT38" s="65">
        <f t="shared" si="73"/>
        <v>10660</v>
      </c>
      <c r="AU38" s="65">
        <f t="shared" si="73"/>
        <v>11480</v>
      </c>
      <c r="AV38" s="65">
        <f t="shared" si="73"/>
        <v>12300</v>
      </c>
      <c r="AW38" s="65">
        <f t="shared" si="73"/>
        <v>13120</v>
      </c>
      <c r="AX38" s="65">
        <f t="shared" si="73"/>
        <v>13940</v>
      </c>
      <c r="AY38" s="65">
        <f t="shared" si="73"/>
        <v>14760</v>
      </c>
      <c r="AZ38" s="65">
        <f t="shared" si="73"/>
        <v>15580</v>
      </c>
      <c r="BA38" s="65">
        <f t="shared" si="73"/>
        <v>16400</v>
      </c>
      <c r="BB38" s="65">
        <f t="shared" si="73"/>
        <v>17220</v>
      </c>
      <c r="BC38" s="65">
        <f t="shared" si="73"/>
        <v>18040</v>
      </c>
    </row>
    <row r="39" spans="1:55" s="27" customFormat="1">
      <c r="A39" s="67" t="s">
        <v>117</v>
      </c>
      <c r="B39" s="41" t="s">
        <v>42</v>
      </c>
      <c r="C39" s="41" t="s">
        <v>42</v>
      </c>
      <c r="D39" s="41" t="s">
        <v>42</v>
      </c>
      <c r="E39" s="68">
        <v>820</v>
      </c>
      <c r="F39" s="68">
        <v>820</v>
      </c>
      <c r="G39" s="21" t="s">
        <v>9</v>
      </c>
      <c r="H39" s="21" t="s">
        <v>47</v>
      </c>
      <c r="I39" s="21" t="s">
        <v>9</v>
      </c>
      <c r="J39" s="54"/>
      <c r="K39" s="52">
        <f>$E$39*K1</f>
        <v>820</v>
      </c>
      <c r="L39" s="52">
        <f t="shared" ref="L39:AF39" si="74">$E$39*L1</f>
        <v>1640</v>
      </c>
      <c r="M39" s="52">
        <f t="shared" si="74"/>
        <v>2460</v>
      </c>
      <c r="N39" s="52">
        <f t="shared" si="74"/>
        <v>3280</v>
      </c>
      <c r="O39" s="52">
        <f t="shared" si="74"/>
        <v>4100</v>
      </c>
      <c r="P39" s="52">
        <f t="shared" si="74"/>
        <v>4920</v>
      </c>
      <c r="Q39" s="52">
        <f t="shared" si="74"/>
        <v>5740</v>
      </c>
      <c r="R39" s="52">
        <f t="shared" si="74"/>
        <v>6560</v>
      </c>
      <c r="S39" s="52">
        <f t="shared" si="74"/>
        <v>7380</v>
      </c>
      <c r="T39" s="65">
        <f t="shared" si="74"/>
        <v>8200</v>
      </c>
      <c r="U39" s="65">
        <f t="shared" si="74"/>
        <v>9020</v>
      </c>
      <c r="V39" s="65">
        <f t="shared" si="74"/>
        <v>9840</v>
      </c>
      <c r="W39" s="65">
        <f t="shared" si="74"/>
        <v>10660</v>
      </c>
      <c r="X39" s="65">
        <f t="shared" si="74"/>
        <v>11480</v>
      </c>
      <c r="Y39" s="65">
        <f t="shared" si="74"/>
        <v>12300</v>
      </c>
      <c r="Z39" s="65">
        <f t="shared" si="74"/>
        <v>13120</v>
      </c>
      <c r="AA39" s="65">
        <f t="shared" si="74"/>
        <v>13940</v>
      </c>
      <c r="AB39" s="65">
        <f t="shared" si="74"/>
        <v>14760</v>
      </c>
      <c r="AC39" s="65">
        <f t="shared" si="74"/>
        <v>15580</v>
      </c>
      <c r="AD39" s="65">
        <f t="shared" si="74"/>
        <v>16400</v>
      </c>
      <c r="AE39" s="65">
        <f t="shared" si="74"/>
        <v>17220</v>
      </c>
      <c r="AF39" s="65">
        <f t="shared" si="74"/>
        <v>18040</v>
      </c>
      <c r="AG39" s="57"/>
      <c r="AH39" s="52">
        <f>$F$39*AH1</f>
        <v>820</v>
      </c>
      <c r="AI39" s="52">
        <f t="shared" ref="AI39:BC39" si="75">$F$39*AI1</f>
        <v>1640</v>
      </c>
      <c r="AJ39" s="52">
        <f t="shared" si="75"/>
        <v>2460</v>
      </c>
      <c r="AK39" s="52">
        <f t="shared" si="75"/>
        <v>3280</v>
      </c>
      <c r="AL39" s="52">
        <f t="shared" si="75"/>
        <v>4100</v>
      </c>
      <c r="AM39" s="52">
        <f t="shared" si="75"/>
        <v>4920</v>
      </c>
      <c r="AN39" s="52">
        <f t="shared" si="75"/>
        <v>5740</v>
      </c>
      <c r="AO39" s="52">
        <f t="shared" si="75"/>
        <v>6560</v>
      </c>
      <c r="AP39" s="52">
        <f t="shared" si="75"/>
        <v>7380</v>
      </c>
      <c r="AQ39" s="65">
        <f t="shared" si="75"/>
        <v>8200</v>
      </c>
      <c r="AR39" s="65">
        <f t="shared" si="75"/>
        <v>9020</v>
      </c>
      <c r="AS39" s="65">
        <f t="shared" si="75"/>
        <v>9840</v>
      </c>
      <c r="AT39" s="65">
        <f t="shared" si="75"/>
        <v>10660</v>
      </c>
      <c r="AU39" s="65">
        <f t="shared" si="75"/>
        <v>11480</v>
      </c>
      <c r="AV39" s="65">
        <f t="shared" si="75"/>
        <v>12300</v>
      </c>
      <c r="AW39" s="65">
        <f t="shared" si="75"/>
        <v>13120</v>
      </c>
      <c r="AX39" s="65">
        <f t="shared" si="75"/>
        <v>13940</v>
      </c>
      <c r="AY39" s="65">
        <f t="shared" si="75"/>
        <v>14760</v>
      </c>
      <c r="AZ39" s="65">
        <f t="shared" si="75"/>
        <v>15580</v>
      </c>
      <c r="BA39" s="65">
        <f t="shared" si="75"/>
        <v>16400</v>
      </c>
      <c r="BB39" s="65">
        <f t="shared" si="75"/>
        <v>17220</v>
      </c>
      <c r="BC39" s="65">
        <f t="shared" si="75"/>
        <v>18040</v>
      </c>
    </row>
    <row r="40" spans="1:55" s="27" customFormat="1">
      <c r="A40" s="67" t="s">
        <v>115</v>
      </c>
      <c r="B40" s="41" t="s">
        <v>42</v>
      </c>
      <c r="C40" s="41" t="s">
        <v>42</v>
      </c>
      <c r="D40" s="41" t="s">
        <v>42</v>
      </c>
      <c r="E40" s="68">
        <v>820</v>
      </c>
      <c r="F40" s="68">
        <v>820</v>
      </c>
      <c r="G40" s="21" t="s">
        <v>9</v>
      </c>
      <c r="H40" s="21" t="s">
        <v>47</v>
      </c>
      <c r="I40" s="32" t="s">
        <v>9</v>
      </c>
      <c r="J40" s="54" t="s">
        <v>42</v>
      </c>
      <c r="K40" s="52">
        <f>$E$40*K1</f>
        <v>820</v>
      </c>
      <c r="L40" s="52">
        <f t="shared" ref="L40:AF40" si="76">$E$40*L1</f>
        <v>1640</v>
      </c>
      <c r="M40" s="52">
        <f t="shared" si="76"/>
        <v>2460</v>
      </c>
      <c r="N40" s="52">
        <f t="shared" si="76"/>
        <v>3280</v>
      </c>
      <c r="O40" s="52">
        <f t="shared" si="76"/>
        <v>4100</v>
      </c>
      <c r="P40" s="52">
        <f t="shared" si="76"/>
        <v>4920</v>
      </c>
      <c r="Q40" s="52">
        <f t="shared" si="76"/>
        <v>5740</v>
      </c>
      <c r="R40" s="52">
        <f t="shared" si="76"/>
        <v>6560</v>
      </c>
      <c r="S40" s="52">
        <f t="shared" si="76"/>
        <v>7380</v>
      </c>
      <c r="T40" s="65">
        <f t="shared" si="76"/>
        <v>8200</v>
      </c>
      <c r="U40" s="65">
        <f t="shared" si="76"/>
        <v>9020</v>
      </c>
      <c r="V40" s="65">
        <f t="shared" si="76"/>
        <v>9840</v>
      </c>
      <c r="W40" s="65">
        <f t="shared" si="76"/>
        <v>10660</v>
      </c>
      <c r="X40" s="65">
        <f t="shared" si="76"/>
        <v>11480</v>
      </c>
      <c r="Y40" s="65">
        <f t="shared" si="76"/>
        <v>12300</v>
      </c>
      <c r="Z40" s="65">
        <f t="shared" si="76"/>
        <v>13120</v>
      </c>
      <c r="AA40" s="65">
        <f t="shared" si="76"/>
        <v>13940</v>
      </c>
      <c r="AB40" s="65">
        <f t="shared" si="76"/>
        <v>14760</v>
      </c>
      <c r="AC40" s="65">
        <f t="shared" si="76"/>
        <v>15580</v>
      </c>
      <c r="AD40" s="65">
        <f t="shared" si="76"/>
        <v>16400</v>
      </c>
      <c r="AE40" s="65">
        <f t="shared" si="76"/>
        <v>17220</v>
      </c>
      <c r="AF40" s="65">
        <f t="shared" si="76"/>
        <v>18040</v>
      </c>
      <c r="AG40" s="57" t="s">
        <v>42</v>
      </c>
      <c r="AH40" s="52">
        <f>$F$40*AH1</f>
        <v>820</v>
      </c>
      <c r="AI40" s="52">
        <f t="shared" ref="AI40:BC40" si="77">$F$40*AI1</f>
        <v>1640</v>
      </c>
      <c r="AJ40" s="52">
        <f t="shared" si="77"/>
        <v>2460</v>
      </c>
      <c r="AK40" s="52">
        <f t="shared" si="77"/>
        <v>3280</v>
      </c>
      <c r="AL40" s="52">
        <f t="shared" si="77"/>
        <v>4100</v>
      </c>
      <c r="AM40" s="52">
        <f t="shared" si="77"/>
        <v>4920</v>
      </c>
      <c r="AN40" s="52">
        <f t="shared" si="77"/>
        <v>5740</v>
      </c>
      <c r="AO40" s="52">
        <f t="shared" si="77"/>
        <v>6560</v>
      </c>
      <c r="AP40" s="52">
        <f t="shared" si="77"/>
        <v>7380</v>
      </c>
      <c r="AQ40" s="65">
        <f t="shared" si="77"/>
        <v>8200</v>
      </c>
      <c r="AR40" s="65">
        <f t="shared" si="77"/>
        <v>9020</v>
      </c>
      <c r="AS40" s="65">
        <f t="shared" si="77"/>
        <v>9840</v>
      </c>
      <c r="AT40" s="65">
        <f t="shared" si="77"/>
        <v>10660</v>
      </c>
      <c r="AU40" s="65">
        <f t="shared" si="77"/>
        <v>11480</v>
      </c>
      <c r="AV40" s="65">
        <f t="shared" si="77"/>
        <v>12300</v>
      </c>
      <c r="AW40" s="65">
        <f t="shared" si="77"/>
        <v>13120</v>
      </c>
      <c r="AX40" s="65">
        <f t="shared" si="77"/>
        <v>13940</v>
      </c>
      <c r="AY40" s="65">
        <f t="shared" si="77"/>
        <v>14760</v>
      </c>
      <c r="AZ40" s="65">
        <f t="shared" si="77"/>
        <v>15580</v>
      </c>
      <c r="BA40" s="65">
        <f t="shared" si="77"/>
        <v>16400</v>
      </c>
      <c r="BB40" s="65">
        <f t="shared" si="77"/>
        <v>17220</v>
      </c>
      <c r="BC40" s="65">
        <f t="shared" si="77"/>
        <v>18040</v>
      </c>
    </row>
    <row r="41" spans="1:55" s="27" customFormat="1">
      <c r="A41" s="67" t="s">
        <v>114</v>
      </c>
      <c r="B41" s="41" t="s">
        <v>42</v>
      </c>
      <c r="C41" s="41" t="s">
        <v>42</v>
      </c>
      <c r="D41" s="41" t="s">
        <v>42</v>
      </c>
      <c r="E41" s="68">
        <v>637</v>
      </c>
      <c r="F41" s="68">
        <v>637</v>
      </c>
      <c r="G41" s="21" t="s">
        <v>9</v>
      </c>
      <c r="H41" s="21" t="s">
        <v>47</v>
      </c>
      <c r="I41" s="21" t="s">
        <v>9</v>
      </c>
      <c r="J41" s="54"/>
      <c r="K41" s="52">
        <f>$E$41*K1</f>
        <v>637</v>
      </c>
      <c r="L41" s="52">
        <f t="shared" ref="L41:AF41" si="78">$E$41*L1</f>
        <v>1274</v>
      </c>
      <c r="M41" s="52">
        <f t="shared" si="78"/>
        <v>1911</v>
      </c>
      <c r="N41" s="52">
        <f t="shared" si="78"/>
        <v>2548</v>
      </c>
      <c r="O41" s="52">
        <f t="shared" si="78"/>
        <v>3185</v>
      </c>
      <c r="P41" s="52">
        <f t="shared" si="78"/>
        <v>3822</v>
      </c>
      <c r="Q41" s="52">
        <f t="shared" si="78"/>
        <v>4459</v>
      </c>
      <c r="R41" s="52">
        <f t="shared" si="78"/>
        <v>5096</v>
      </c>
      <c r="S41" s="52">
        <f t="shared" si="78"/>
        <v>5733</v>
      </c>
      <c r="T41" s="65">
        <f t="shared" si="78"/>
        <v>6370</v>
      </c>
      <c r="U41" s="65">
        <f t="shared" si="78"/>
        <v>7007</v>
      </c>
      <c r="V41" s="65">
        <f t="shared" si="78"/>
        <v>7644</v>
      </c>
      <c r="W41" s="65">
        <f t="shared" si="78"/>
        <v>8281</v>
      </c>
      <c r="X41" s="65">
        <f t="shared" si="78"/>
        <v>8918</v>
      </c>
      <c r="Y41" s="65">
        <f t="shared" si="78"/>
        <v>9555</v>
      </c>
      <c r="Z41" s="65">
        <f t="shared" si="78"/>
        <v>10192</v>
      </c>
      <c r="AA41" s="65">
        <f t="shared" si="78"/>
        <v>10829</v>
      </c>
      <c r="AB41" s="65">
        <f t="shared" si="78"/>
        <v>11466</v>
      </c>
      <c r="AC41" s="65">
        <f t="shared" si="78"/>
        <v>12103</v>
      </c>
      <c r="AD41" s="65">
        <f t="shared" si="78"/>
        <v>12740</v>
      </c>
      <c r="AE41" s="65">
        <f t="shared" si="78"/>
        <v>13377</v>
      </c>
      <c r="AF41" s="65">
        <f t="shared" si="78"/>
        <v>14014</v>
      </c>
      <c r="AG41" s="57"/>
      <c r="AH41" s="52">
        <f>$F$41*AH1</f>
        <v>637</v>
      </c>
      <c r="AI41" s="52">
        <f t="shared" ref="AI41:BC41" si="79">$F$41*AI1</f>
        <v>1274</v>
      </c>
      <c r="AJ41" s="52">
        <f t="shared" si="79"/>
        <v>1911</v>
      </c>
      <c r="AK41" s="52">
        <f t="shared" si="79"/>
        <v>2548</v>
      </c>
      <c r="AL41" s="52">
        <f t="shared" si="79"/>
        <v>3185</v>
      </c>
      <c r="AM41" s="52">
        <f t="shared" si="79"/>
        <v>3822</v>
      </c>
      <c r="AN41" s="52">
        <f t="shared" si="79"/>
        <v>4459</v>
      </c>
      <c r="AO41" s="52">
        <f t="shared" si="79"/>
        <v>5096</v>
      </c>
      <c r="AP41" s="52">
        <f t="shared" si="79"/>
        <v>5733</v>
      </c>
      <c r="AQ41" s="65">
        <f t="shared" si="79"/>
        <v>6370</v>
      </c>
      <c r="AR41" s="65">
        <f t="shared" si="79"/>
        <v>7007</v>
      </c>
      <c r="AS41" s="65">
        <f t="shared" si="79"/>
        <v>7644</v>
      </c>
      <c r="AT41" s="65">
        <f t="shared" si="79"/>
        <v>8281</v>
      </c>
      <c r="AU41" s="65">
        <f t="shared" si="79"/>
        <v>8918</v>
      </c>
      <c r="AV41" s="65">
        <f t="shared" si="79"/>
        <v>9555</v>
      </c>
      <c r="AW41" s="65">
        <f t="shared" si="79"/>
        <v>10192</v>
      </c>
      <c r="AX41" s="65">
        <f t="shared" si="79"/>
        <v>10829</v>
      </c>
      <c r="AY41" s="65">
        <f t="shared" si="79"/>
        <v>11466</v>
      </c>
      <c r="AZ41" s="65">
        <f t="shared" si="79"/>
        <v>12103</v>
      </c>
      <c r="BA41" s="65">
        <f t="shared" si="79"/>
        <v>12740</v>
      </c>
      <c r="BB41" s="65">
        <f t="shared" si="79"/>
        <v>13377</v>
      </c>
      <c r="BC41" s="65">
        <f t="shared" si="79"/>
        <v>14014</v>
      </c>
    </row>
    <row r="42" spans="1:55" s="30" customFormat="1" ht="28.5">
      <c r="A42" s="67" t="s">
        <v>52</v>
      </c>
      <c r="B42" s="41" t="s">
        <v>42</v>
      </c>
      <c r="C42" s="41" t="s">
        <v>42</v>
      </c>
      <c r="D42" s="41" t="s">
        <v>42</v>
      </c>
      <c r="E42" s="35">
        <v>682</v>
      </c>
      <c r="F42" s="35">
        <v>682</v>
      </c>
      <c r="G42" s="21" t="s">
        <v>9</v>
      </c>
      <c r="H42" s="21" t="s">
        <v>47</v>
      </c>
      <c r="I42" s="22" t="s">
        <v>9</v>
      </c>
      <c r="J42" s="54" t="s">
        <v>42</v>
      </c>
      <c r="K42" s="52">
        <f t="shared" ref="K42:AF42" si="80">$E$42*K1</f>
        <v>682</v>
      </c>
      <c r="L42" s="52">
        <f t="shared" si="80"/>
        <v>1364</v>
      </c>
      <c r="M42" s="52">
        <f t="shared" si="80"/>
        <v>2046</v>
      </c>
      <c r="N42" s="52">
        <f t="shared" si="80"/>
        <v>2728</v>
      </c>
      <c r="O42" s="52">
        <f t="shared" si="80"/>
        <v>3410</v>
      </c>
      <c r="P42" s="52">
        <f t="shared" si="80"/>
        <v>4092</v>
      </c>
      <c r="Q42" s="52">
        <f t="shared" si="80"/>
        <v>4774</v>
      </c>
      <c r="R42" s="52">
        <f t="shared" si="80"/>
        <v>5456</v>
      </c>
      <c r="S42" s="52">
        <f t="shared" si="80"/>
        <v>6138</v>
      </c>
      <c r="T42" s="65">
        <f t="shared" si="80"/>
        <v>6820</v>
      </c>
      <c r="U42" s="65">
        <f t="shared" si="80"/>
        <v>7502</v>
      </c>
      <c r="V42" s="65">
        <f t="shared" si="80"/>
        <v>8184</v>
      </c>
      <c r="W42" s="65">
        <f t="shared" si="80"/>
        <v>8866</v>
      </c>
      <c r="X42" s="65">
        <f t="shared" si="80"/>
        <v>9548</v>
      </c>
      <c r="Y42" s="65">
        <f t="shared" si="80"/>
        <v>10230</v>
      </c>
      <c r="Z42" s="65">
        <f t="shared" si="80"/>
        <v>10912</v>
      </c>
      <c r="AA42" s="65">
        <f t="shared" si="80"/>
        <v>11594</v>
      </c>
      <c r="AB42" s="65">
        <f t="shared" si="80"/>
        <v>12276</v>
      </c>
      <c r="AC42" s="65">
        <f t="shared" si="80"/>
        <v>12958</v>
      </c>
      <c r="AD42" s="65">
        <f t="shared" si="80"/>
        <v>13640</v>
      </c>
      <c r="AE42" s="65">
        <f t="shared" si="80"/>
        <v>14322</v>
      </c>
      <c r="AF42" s="65">
        <f t="shared" si="80"/>
        <v>15004</v>
      </c>
      <c r="AG42" s="57" t="s">
        <v>42</v>
      </c>
      <c r="AH42" s="52">
        <f t="shared" ref="AH42:BC42" si="81">$F$42*AH1</f>
        <v>682</v>
      </c>
      <c r="AI42" s="52">
        <f t="shared" si="81"/>
        <v>1364</v>
      </c>
      <c r="AJ42" s="52">
        <f t="shared" si="81"/>
        <v>2046</v>
      </c>
      <c r="AK42" s="52">
        <f t="shared" si="81"/>
        <v>2728</v>
      </c>
      <c r="AL42" s="52">
        <f t="shared" si="81"/>
        <v>3410</v>
      </c>
      <c r="AM42" s="52">
        <f t="shared" si="81"/>
        <v>4092</v>
      </c>
      <c r="AN42" s="52">
        <f t="shared" si="81"/>
        <v>4774</v>
      </c>
      <c r="AO42" s="52">
        <f t="shared" si="81"/>
        <v>5456</v>
      </c>
      <c r="AP42" s="52">
        <f t="shared" si="81"/>
        <v>6138</v>
      </c>
      <c r="AQ42" s="65">
        <f t="shared" si="81"/>
        <v>6820</v>
      </c>
      <c r="AR42" s="65">
        <f t="shared" si="81"/>
        <v>7502</v>
      </c>
      <c r="AS42" s="65">
        <f t="shared" si="81"/>
        <v>8184</v>
      </c>
      <c r="AT42" s="65">
        <f t="shared" si="81"/>
        <v>8866</v>
      </c>
      <c r="AU42" s="65">
        <f t="shared" si="81"/>
        <v>9548</v>
      </c>
      <c r="AV42" s="65">
        <f t="shared" si="81"/>
        <v>10230</v>
      </c>
      <c r="AW42" s="65">
        <f t="shared" si="81"/>
        <v>10912</v>
      </c>
      <c r="AX42" s="65">
        <f t="shared" si="81"/>
        <v>11594</v>
      </c>
      <c r="AY42" s="65">
        <f t="shared" si="81"/>
        <v>12276</v>
      </c>
      <c r="AZ42" s="65">
        <f t="shared" si="81"/>
        <v>12958</v>
      </c>
      <c r="BA42" s="65">
        <f t="shared" si="81"/>
        <v>13640</v>
      </c>
      <c r="BB42" s="65">
        <f t="shared" si="81"/>
        <v>14322</v>
      </c>
      <c r="BC42" s="65">
        <f t="shared" si="81"/>
        <v>15004</v>
      </c>
    </row>
    <row r="43" spans="1:55" s="30" customFormat="1" ht="28.5">
      <c r="A43" s="67" t="s">
        <v>113</v>
      </c>
      <c r="B43" s="41" t="s">
        <v>42</v>
      </c>
      <c r="C43" s="41" t="s">
        <v>42</v>
      </c>
      <c r="D43" s="41" t="s">
        <v>42</v>
      </c>
      <c r="E43" s="35">
        <v>682</v>
      </c>
      <c r="F43" s="35">
        <v>682</v>
      </c>
      <c r="G43" s="21" t="s">
        <v>9</v>
      </c>
      <c r="H43" s="21" t="s">
        <v>47</v>
      </c>
      <c r="I43" s="22" t="s">
        <v>9</v>
      </c>
      <c r="J43" s="54" t="s">
        <v>42</v>
      </c>
      <c r="K43" s="52">
        <f t="shared" ref="K43:AF43" si="82">$E$43*K1</f>
        <v>682</v>
      </c>
      <c r="L43" s="52">
        <f t="shared" si="82"/>
        <v>1364</v>
      </c>
      <c r="M43" s="52">
        <f t="shared" si="82"/>
        <v>2046</v>
      </c>
      <c r="N43" s="52">
        <f t="shared" si="82"/>
        <v>2728</v>
      </c>
      <c r="O43" s="52">
        <f t="shared" si="82"/>
        <v>3410</v>
      </c>
      <c r="P43" s="52">
        <f t="shared" si="82"/>
        <v>4092</v>
      </c>
      <c r="Q43" s="52">
        <f t="shared" si="82"/>
        <v>4774</v>
      </c>
      <c r="R43" s="52">
        <f t="shared" si="82"/>
        <v>5456</v>
      </c>
      <c r="S43" s="52">
        <f t="shared" si="82"/>
        <v>6138</v>
      </c>
      <c r="T43" s="65">
        <f t="shared" si="82"/>
        <v>6820</v>
      </c>
      <c r="U43" s="65">
        <f t="shared" si="82"/>
        <v>7502</v>
      </c>
      <c r="V43" s="65">
        <f t="shared" si="82"/>
        <v>8184</v>
      </c>
      <c r="W43" s="65">
        <f t="shared" si="82"/>
        <v>8866</v>
      </c>
      <c r="X43" s="65">
        <f t="shared" si="82"/>
        <v>9548</v>
      </c>
      <c r="Y43" s="65">
        <f t="shared" si="82"/>
        <v>10230</v>
      </c>
      <c r="Z43" s="65">
        <f t="shared" si="82"/>
        <v>10912</v>
      </c>
      <c r="AA43" s="65">
        <f t="shared" si="82"/>
        <v>11594</v>
      </c>
      <c r="AB43" s="65">
        <f t="shared" si="82"/>
        <v>12276</v>
      </c>
      <c r="AC43" s="65">
        <f t="shared" si="82"/>
        <v>12958</v>
      </c>
      <c r="AD43" s="65">
        <f t="shared" si="82"/>
        <v>13640</v>
      </c>
      <c r="AE43" s="65">
        <f t="shared" si="82"/>
        <v>14322</v>
      </c>
      <c r="AF43" s="65">
        <f t="shared" si="82"/>
        <v>15004</v>
      </c>
      <c r="AG43" s="57" t="s">
        <v>42</v>
      </c>
      <c r="AH43" s="52">
        <f t="shared" ref="AH43:BC43" si="83">$F$43*AH1</f>
        <v>682</v>
      </c>
      <c r="AI43" s="52">
        <f t="shared" si="83"/>
        <v>1364</v>
      </c>
      <c r="AJ43" s="52">
        <f t="shared" si="83"/>
        <v>2046</v>
      </c>
      <c r="AK43" s="52">
        <f t="shared" si="83"/>
        <v>2728</v>
      </c>
      <c r="AL43" s="52">
        <f t="shared" si="83"/>
        <v>3410</v>
      </c>
      <c r="AM43" s="52">
        <f t="shared" si="83"/>
        <v>4092</v>
      </c>
      <c r="AN43" s="52">
        <f t="shared" si="83"/>
        <v>4774</v>
      </c>
      <c r="AO43" s="52">
        <f t="shared" si="83"/>
        <v>5456</v>
      </c>
      <c r="AP43" s="52">
        <f t="shared" si="83"/>
        <v>6138</v>
      </c>
      <c r="AQ43" s="65">
        <f t="shared" si="83"/>
        <v>6820</v>
      </c>
      <c r="AR43" s="65">
        <f t="shared" si="83"/>
        <v>7502</v>
      </c>
      <c r="AS43" s="65">
        <f t="shared" si="83"/>
        <v>8184</v>
      </c>
      <c r="AT43" s="65">
        <f t="shared" si="83"/>
        <v>8866</v>
      </c>
      <c r="AU43" s="65">
        <f t="shared" si="83"/>
        <v>9548</v>
      </c>
      <c r="AV43" s="65">
        <f t="shared" si="83"/>
        <v>10230</v>
      </c>
      <c r="AW43" s="65">
        <f t="shared" si="83"/>
        <v>10912</v>
      </c>
      <c r="AX43" s="65">
        <f t="shared" si="83"/>
        <v>11594</v>
      </c>
      <c r="AY43" s="65">
        <f t="shared" si="83"/>
        <v>12276</v>
      </c>
      <c r="AZ43" s="65">
        <f t="shared" si="83"/>
        <v>12958</v>
      </c>
      <c r="BA43" s="65">
        <f t="shared" si="83"/>
        <v>13640</v>
      </c>
      <c r="BB43" s="65">
        <f t="shared" si="83"/>
        <v>14322</v>
      </c>
      <c r="BC43" s="65">
        <f t="shared" si="83"/>
        <v>15004</v>
      </c>
    </row>
    <row r="44" spans="1:55"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</row>
    <row r="45" spans="1:55"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</row>
    <row r="46" spans="1:55"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</row>
    <row r="47" spans="1:55"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</row>
    <row r="48" spans="1:55"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</row>
    <row r="49" spans="43:55"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</row>
    <row r="50" spans="43:55"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43:55"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</row>
    <row r="52" spans="43:55"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</row>
    <row r="53" spans="43:55"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43:55"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</row>
    <row r="55" spans="43:55"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</row>
    <row r="56" spans="43:55"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</row>
    <row r="57" spans="43:55"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43:55"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</sheetData>
  <autoFilter ref="A1:L43" xr:uid="{24B825FC-658A-4D0F-9098-F3EFEBDD9DED}"/>
  <sortState xmlns:xlrd2="http://schemas.microsoft.com/office/spreadsheetml/2017/richdata2" ref="A2:BD106">
    <sortCondition ref="A2:A106"/>
  </sortState>
  <phoneticPr fontId="3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5"/>
  <sheetViews>
    <sheetView workbookViewId="0">
      <selection activeCell="A2" sqref="A2:B5"/>
    </sheetView>
  </sheetViews>
  <sheetFormatPr defaultRowHeight="14.25"/>
  <cols>
    <col min="1" max="1" width="6.7109375" style="15" bestFit="1" customWidth="1"/>
    <col min="2" max="2" width="19.140625" style="15" bestFit="1" customWidth="1"/>
    <col min="3" max="3" width="16.28515625" style="15" bestFit="1" customWidth="1"/>
    <col min="4" max="4" width="17.42578125" style="15" bestFit="1" customWidth="1"/>
    <col min="5" max="6" width="17.42578125" style="15" customWidth="1"/>
    <col min="7" max="7" width="11.28515625" style="15" customWidth="1"/>
    <col min="8" max="8" width="13.28515625" style="15" customWidth="1"/>
    <col min="9" max="16384" width="9.140625" style="15"/>
  </cols>
  <sheetData>
    <row r="1" spans="1:8" s="17" customFormat="1" ht="30">
      <c r="A1" s="17" t="s">
        <v>29</v>
      </c>
      <c r="B1" s="17" t="s">
        <v>30</v>
      </c>
      <c r="C1" s="18" t="s">
        <v>31</v>
      </c>
      <c r="D1" s="18" t="s">
        <v>32</v>
      </c>
      <c r="E1" s="19">
        <v>1</v>
      </c>
      <c r="F1" s="19">
        <v>0.75</v>
      </c>
      <c r="G1" s="19">
        <v>0.5</v>
      </c>
      <c r="H1" s="19">
        <v>0.25</v>
      </c>
    </row>
    <row r="2" spans="1:8" s="17" customFormat="1" ht="15">
      <c r="A2" s="69" t="s">
        <v>6</v>
      </c>
      <c r="B2" s="69" t="s">
        <v>41</v>
      </c>
      <c r="C2" s="48" t="s">
        <v>42</v>
      </c>
      <c r="D2" s="48" t="s">
        <v>42</v>
      </c>
      <c r="E2" s="49" t="s">
        <v>10</v>
      </c>
      <c r="F2" s="49" t="s">
        <v>11</v>
      </c>
      <c r="G2" s="49" t="s">
        <v>12</v>
      </c>
      <c r="H2" s="49" t="s">
        <v>13</v>
      </c>
    </row>
    <row r="3" spans="1:8" ht="15">
      <c r="A3" s="69" t="s">
        <v>6</v>
      </c>
      <c r="B3" s="69" t="s">
        <v>41</v>
      </c>
      <c r="C3" s="35">
        <v>950</v>
      </c>
      <c r="D3" s="36">
        <f>ROUND(C3/2,0)</f>
        <v>475</v>
      </c>
      <c r="E3" s="36">
        <f>ROUND($D$3*E1,0)</f>
        <v>475</v>
      </c>
      <c r="F3" s="36">
        <f t="shared" ref="F3:H3" si="0">ROUND($D$3*F1,0)</f>
        <v>356</v>
      </c>
      <c r="G3" s="36">
        <f t="shared" si="0"/>
        <v>238</v>
      </c>
      <c r="H3" s="36">
        <f t="shared" si="0"/>
        <v>119</v>
      </c>
    </row>
    <row r="4" spans="1:8" ht="15">
      <c r="A4" s="69" t="s">
        <v>7</v>
      </c>
      <c r="B4" s="69" t="s">
        <v>41</v>
      </c>
      <c r="C4" s="48" t="s">
        <v>42</v>
      </c>
      <c r="D4" s="48" t="s">
        <v>42</v>
      </c>
      <c r="E4" s="49" t="s">
        <v>14</v>
      </c>
      <c r="F4" s="49" t="s">
        <v>15</v>
      </c>
      <c r="G4" s="50">
        <v>3</v>
      </c>
      <c r="H4" s="49" t="s">
        <v>16</v>
      </c>
    </row>
    <row r="5" spans="1:8" ht="15">
      <c r="A5" s="69" t="s">
        <v>7</v>
      </c>
      <c r="B5" s="69" t="s">
        <v>41</v>
      </c>
      <c r="C5" s="35">
        <v>950</v>
      </c>
      <c r="D5" s="36">
        <f>ROUND(C5/2,0)</f>
        <v>475</v>
      </c>
      <c r="E5" s="36">
        <f>ROUND($D$5*E1,0)</f>
        <v>475</v>
      </c>
      <c r="F5" s="36">
        <f>ROUND($D$5*F1,0)</f>
        <v>356</v>
      </c>
      <c r="G5" s="36">
        <f>ROUND($D$5*G1,0)</f>
        <v>238</v>
      </c>
      <c r="H5" s="36">
        <f>ROUND($D$5*H1,0)</f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8"/>
  <sheetViews>
    <sheetView workbookViewId="0">
      <selection activeCell="C8" sqref="A6:C8"/>
    </sheetView>
  </sheetViews>
  <sheetFormatPr defaultRowHeight="14.25"/>
  <cols>
    <col min="1" max="1" width="6.7109375" style="15" bestFit="1" customWidth="1"/>
    <col min="2" max="2" width="14.85546875" style="15" customWidth="1"/>
    <col min="3" max="3" width="26.28515625" style="15" bestFit="1" customWidth="1"/>
    <col min="4" max="4" width="16.140625" style="15" bestFit="1" customWidth="1"/>
    <col min="5" max="5" width="17.28515625" style="15" bestFit="1" customWidth="1"/>
    <col min="6" max="7" width="17.42578125" style="15" customWidth="1"/>
    <col min="8" max="8" width="12.85546875" style="15" customWidth="1"/>
    <col min="9" max="11" width="9.85546875" style="15" bestFit="1" customWidth="1"/>
    <col min="12" max="20" width="11.5703125" style="15" bestFit="1" customWidth="1"/>
    <col min="21" max="16384" width="9.140625" style="15"/>
  </cols>
  <sheetData>
    <row r="1" spans="1:20" s="17" customFormat="1" ht="60">
      <c r="A1" s="17" t="s">
        <v>29</v>
      </c>
      <c r="B1" s="17" t="s">
        <v>33</v>
      </c>
      <c r="C1" s="17" t="s">
        <v>30</v>
      </c>
      <c r="D1" s="18" t="s">
        <v>36</v>
      </c>
      <c r="E1" s="17" t="s">
        <v>37</v>
      </c>
      <c r="F1" s="18" t="s">
        <v>38</v>
      </c>
      <c r="G1" s="18" t="s">
        <v>39</v>
      </c>
      <c r="H1" s="53" t="s">
        <v>79</v>
      </c>
      <c r="I1" s="17">
        <v>1</v>
      </c>
      <c r="J1" s="17">
        <v>2</v>
      </c>
      <c r="K1" s="17">
        <v>3</v>
      </c>
      <c r="L1" s="17">
        <v>4</v>
      </c>
      <c r="M1" s="17">
        <v>5</v>
      </c>
      <c r="N1" s="17">
        <v>6</v>
      </c>
      <c r="O1" s="17">
        <v>7</v>
      </c>
      <c r="P1" s="17">
        <v>8</v>
      </c>
      <c r="Q1" s="17">
        <v>9</v>
      </c>
      <c r="R1" s="17">
        <v>10</v>
      </c>
      <c r="S1" s="17">
        <v>11</v>
      </c>
      <c r="T1" s="17">
        <v>12</v>
      </c>
    </row>
    <row r="2" spans="1:20" ht="15">
      <c r="A2" s="69" t="s">
        <v>7</v>
      </c>
      <c r="B2" s="69" t="s">
        <v>1</v>
      </c>
      <c r="C2" s="69" t="s">
        <v>34</v>
      </c>
      <c r="D2" s="35">
        <v>6900</v>
      </c>
      <c r="E2" s="36">
        <f t="shared" ref="E2:E8" si="0">ROUND(D2/32,0)</f>
        <v>216</v>
      </c>
      <c r="F2" s="36">
        <f>D2+D3</f>
        <v>9650</v>
      </c>
      <c r="G2" s="36">
        <f t="shared" ref="G2:G5" si="1">ROUND(F2/32,0)</f>
        <v>302</v>
      </c>
      <c r="H2" s="54" t="s">
        <v>42</v>
      </c>
      <c r="I2" s="60">
        <f>$G$2*I1</f>
        <v>302</v>
      </c>
      <c r="J2" s="60">
        <f t="shared" ref="J2:T2" si="2">$G$2*J1</f>
        <v>604</v>
      </c>
      <c r="K2" s="60">
        <f t="shared" si="2"/>
        <v>906</v>
      </c>
      <c r="L2" s="60">
        <f t="shared" si="2"/>
        <v>1208</v>
      </c>
      <c r="M2" s="60">
        <f t="shared" si="2"/>
        <v>1510</v>
      </c>
      <c r="N2" s="60">
        <f t="shared" si="2"/>
        <v>1812</v>
      </c>
      <c r="O2" s="60">
        <f t="shared" si="2"/>
        <v>2114</v>
      </c>
      <c r="P2" s="60">
        <f t="shared" si="2"/>
        <v>2416</v>
      </c>
      <c r="Q2" s="60">
        <f t="shared" si="2"/>
        <v>2718</v>
      </c>
      <c r="R2" s="60">
        <f t="shared" si="2"/>
        <v>3020</v>
      </c>
      <c r="S2" s="60">
        <f t="shared" si="2"/>
        <v>3322</v>
      </c>
      <c r="T2" s="60">
        <f t="shared" si="2"/>
        <v>3624</v>
      </c>
    </row>
    <row r="3" spans="1:20" ht="15">
      <c r="A3" s="69" t="s">
        <v>7</v>
      </c>
      <c r="B3" s="69" t="s">
        <v>1</v>
      </c>
      <c r="C3" s="69" t="s">
        <v>35</v>
      </c>
      <c r="D3" s="35">
        <v>2750</v>
      </c>
      <c r="E3" s="36">
        <f t="shared" si="0"/>
        <v>86</v>
      </c>
      <c r="F3" s="36">
        <f>F2</f>
        <v>9650</v>
      </c>
      <c r="G3" s="36">
        <f t="shared" si="1"/>
        <v>302</v>
      </c>
      <c r="H3" s="54" t="s">
        <v>42</v>
      </c>
      <c r="I3" s="54" t="s">
        <v>42</v>
      </c>
      <c r="J3" s="54" t="s">
        <v>42</v>
      </c>
      <c r="K3" s="54" t="s">
        <v>42</v>
      </c>
      <c r="L3" s="54" t="s">
        <v>42</v>
      </c>
      <c r="M3" s="54" t="s">
        <v>42</v>
      </c>
      <c r="N3" s="54" t="s">
        <v>42</v>
      </c>
      <c r="O3" s="54" t="s">
        <v>42</v>
      </c>
      <c r="P3" s="54" t="s">
        <v>42</v>
      </c>
      <c r="Q3" s="54" t="s">
        <v>42</v>
      </c>
      <c r="R3" s="54" t="s">
        <v>42</v>
      </c>
      <c r="S3" s="54" t="s">
        <v>42</v>
      </c>
      <c r="T3" s="54" t="s">
        <v>42</v>
      </c>
    </row>
    <row r="4" spans="1:20" ht="15">
      <c r="A4" s="69" t="s">
        <v>7</v>
      </c>
      <c r="B4" s="69" t="s">
        <v>2</v>
      </c>
      <c r="C4" s="69" t="s">
        <v>34</v>
      </c>
      <c r="D4" s="37">
        <f>D2</f>
        <v>6900</v>
      </c>
      <c r="E4" s="36">
        <f t="shared" si="0"/>
        <v>216</v>
      </c>
      <c r="F4" s="36">
        <f>D4+D5</f>
        <v>9650</v>
      </c>
      <c r="G4" s="36">
        <f t="shared" si="1"/>
        <v>302</v>
      </c>
      <c r="H4" s="54" t="s">
        <v>42</v>
      </c>
      <c r="I4" s="54" t="s">
        <v>42</v>
      </c>
      <c r="J4" s="54" t="s">
        <v>42</v>
      </c>
      <c r="K4" s="54" t="s">
        <v>42</v>
      </c>
      <c r="L4" s="54" t="s">
        <v>42</v>
      </c>
      <c r="M4" s="54" t="s">
        <v>42</v>
      </c>
      <c r="N4" s="54" t="s">
        <v>42</v>
      </c>
      <c r="O4" s="54" t="s">
        <v>42</v>
      </c>
      <c r="P4" s="54" t="s">
        <v>42</v>
      </c>
      <c r="Q4" s="54" t="s">
        <v>42</v>
      </c>
      <c r="R4" s="54" t="s">
        <v>42</v>
      </c>
      <c r="S4" s="54" t="s">
        <v>42</v>
      </c>
      <c r="T4" s="54" t="s">
        <v>42</v>
      </c>
    </row>
    <row r="5" spans="1:20" ht="15">
      <c r="A5" s="69" t="s">
        <v>7</v>
      </c>
      <c r="B5" s="69" t="s">
        <v>2</v>
      </c>
      <c r="C5" s="69" t="s">
        <v>35</v>
      </c>
      <c r="D5" s="37">
        <f>D3</f>
        <v>2750</v>
      </c>
      <c r="E5" s="36">
        <f t="shared" si="0"/>
        <v>86</v>
      </c>
      <c r="F5" s="36">
        <f>F4</f>
        <v>9650</v>
      </c>
      <c r="G5" s="36">
        <f t="shared" si="1"/>
        <v>302</v>
      </c>
      <c r="H5" s="54" t="s">
        <v>42</v>
      </c>
      <c r="I5" s="54" t="s">
        <v>42</v>
      </c>
      <c r="J5" s="54" t="s">
        <v>42</v>
      </c>
      <c r="K5" s="54" t="s">
        <v>42</v>
      </c>
      <c r="L5" s="54" t="s">
        <v>42</v>
      </c>
      <c r="M5" s="54" t="s">
        <v>42</v>
      </c>
      <c r="N5" s="54" t="s">
        <v>42</v>
      </c>
      <c r="O5" s="54" t="s">
        <v>42</v>
      </c>
      <c r="P5" s="54" t="s">
        <v>42</v>
      </c>
      <c r="Q5" s="54" t="s">
        <v>42</v>
      </c>
      <c r="R5" s="54" t="s">
        <v>42</v>
      </c>
      <c r="S5" s="54" t="s">
        <v>42</v>
      </c>
      <c r="T5" s="54" t="s">
        <v>42</v>
      </c>
    </row>
    <row r="6" spans="1:20" ht="15">
      <c r="A6" s="69" t="s">
        <v>40</v>
      </c>
      <c r="B6" s="69" t="s">
        <v>1</v>
      </c>
      <c r="C6" s="69" t="s">
        <v>0</v>
      </c>
      <c r="D6" s="35">
        <v>1050</v>
      </c>
      <c r="E6" s="36">
        <f t="shared" si="0"/>
        <v>33</v>
      </c>
      <c r="F6" s="38" t="s">
        <v>42</v>
      </c>
      <c r="G6" s="38" t="s">
        <v>42</v>
      </c>
      <c r="H6" s="54" t="s">
        <v>42</v>
      </c>
      <c r="I6" s="60">
        <f>$E$6*I1</f>
        <v>33</v>
      </c>
      <c r="J6" s="60">
        <f t="shared" ref="J6:T6" si="3">$E$6*J1</f>
        <v>66</v>
      </c>
      <c r="K6" s="60">
        <f t="shared" si="3"/>
        <v>99</v>
      </c>
      <c r="L6" s="60">
        <f t="shared" si="3"/>
        <v>132</v>
      </c>
      <c r="M6" s="60">
        <f t="shared" si="3"/>
        <v>165</v>
      </c>
      <c r="N6" s="60">
        <f t="shared" si="3"/>
        <v>198</v>
      </c>
      <c r="O6" s="60">
        <f t="shared" si="3"/>
        <v>231</v>
      </c>
      <c r="P6" s="60">
        <f t="shared" si="3"/>
        <v>264</v>
      </c>
      <c r="Q6" s="60">
        <f t="shared" si="3"/>
        <v>297</v>
      </c>
      <c r="R6" s="60">
        <f t="shared" si="3"/>
        <v>330</v>
      </c>
      <c r="S6" s="60">
        <f t="shared" si="3"/>
        <v>363</v>
      </c>
      <c r="T6" s="60">
        <f t="shared" si="3"/>
        <v>396</v>
      </c>
    </row>
    <row r="7" spans="1:20" ht="15">
      <c r="A7" s="69" t="s">
        <v>40</v>
      </c>
      <c r="B7" s="69" t="s">
        <v>2</v>
      </c>
      <c r="C7" s="69" t="s">
        <v>0</v>
      </c>
      <c r="D7" s="35">
        <v>1550</v>
      </c>
      <c r="E7" s="36">
        <f t="shared" si="0"/>
        <v>48</v>
      </c>
      <c r="F7" s="38" t="s">
        <v>42</v>
      </c>
      <c r="G7" s="38" t="s">
        <v>42</v>
      </c>
      <c r="H7" s="54" t="s">
        <v>42</v>
      </c>
      <c r="I7" s="60">
        <f>$E$7*I1</f>
        <v>48</v>
      </c>
      <c r="J7" s="60">
        <f t="shared" ref="J7:T7" si="4">$E$7*J1</f>
        <v>96</v>
      </c>
      <c r="K7" s="60">
        <f t="shared" si="4"/>
        <v>144</v>
      </c>
      <c r="L7" s="60">
        <f t="shared" si="4"/>
        <v>192</v>
      </c>
      <c r="M7" s="60">
        <f t="shared" si="4"/>
        <v>240</v>
      </c>
      <c r="N7" s="60">
        <f t="shared" si="4"/>
        <v>288</v>
      </c>
      <c r="O7" s="60">
        <f t="shared" si="4"/>
        <v>336</v>
      </c>
      <c r="P7" s="60">
        <f t="shared" si="4"/>
        <v>384</v>
      </c>
      <c r="Q7" s="60">
        <f t="shared" si="4"/>
        <v>432</v>
      </c>
      <c r="R7" s="60">
        <f t="shared" si="4"/>
        <v>480</v>
      </c>
      <c r="S7" s="60">
        <f t="shared" si="4"/>
        <v>528</v>
      </c>
      <c r="T7" s="60">
        <f t="shared" si="4"/>
        <v>576</v>
      </c>
    </row>
    <row r="8" spans="1:20" ht="15">
      <c r="A8" s="69" t="s">
        <v>40</v>
      </c>
      <c r="B8" s="69" t="s">
        <v>40</v>
      </c>
      <c r="C8" s="69" t="s">
        <v>3</v>
      </c>
      <c r="D8" s="35">
        <v>1700</v>
      </c>
      <c r="E8" s="36">
        <f t="shared" si="0"/>
        <v>53</v>
      </c>
      <c r="F8" s="38" t="s">
        <v>42</v>
      </c>
      <c r="G8" s="38" t="s">
        <v>42</v>
      </c>
      <c r="H8" s="54" t="s">
        <v>42</v>
      </c>
      <c r="I8" s="60">
        <f>$E$8*I1</f>
        <v>53</v>
      </c>
      <c r="J8" s="60">
        <f t="shared" ref="J8:T8" si="5">$E$8*J1</f>
        <v>106</v>
      </c>
      <c r="K8" s="60">
        <f t="shared" si="5"/>
        <v>159</v>
      </c>
      <c r="L8" s="60">
        <f t="shared" si="5"/>
        <v>212</v>
      </c>
      <c r="M8" s="60">
        <f t="shared" si="5"/>
        <v>265</v>
      </c>
      <c r="N8" s="60">
        <f t="shared" si="5"/>
        <v>318</v>
      </c>
      <c r="O8" s="60">
        <f t="shared" si="5"/>
        <v>371</v>
      </c>
      <c r="P8" s="60">
        <f t="shared" si="5"/>
        <v>424</v>
      </c>
      <c r="Q8" s="60">
        <f t="shared" si="5"/>
        <v>477</v>
      </c>
      <c r="R8" s="60">
        <f t="shared" si="5"/>
        <v>530</v>
      </c>
      <c r="S8" s="60">
        <f t="shared" si="5"/>
        <v>583</v>
      </c>
      <c r="T8" s="60">
        <f t="shared" si="5"/>
        <v>636</v>
      </c>
    </row>
  </sheetData>
  <pageMargins left="0.7" right="0.7" top="0.75" bottom="0.75" header="0.3" footer="0.3"/>
  <ignoredErrors>
    <ignoredError sqref="F2:F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4"/>
  <sheetViews>
    <sheetView workbookViewId="0">
      <selection activeCell="G13" sqref="A9:G13"/>
    </sheetView>
  </sheetViews>
  <sheetFormatPr defaultRowHeight="14.25"/>
  <cols>
    <col min="1" max="1" width="21.5703125" style="15" customWidth="1"/>
    <col min="2" max="2" width="36.28515625" style="15" bestFit="1" customWidth="1"/>
    <col min="3" max="3" width="11.85546875" style="15" bestFit="1" customWidth="1"/>
    <col min="4" max="4" width="28" style="15" customWidth="1"/>
    <col min="5" max="5" width="20.28515625" style="15" customWidth="1"/>
    <col min="6" max="6" width="14" style="15" customWidth="1"/>
    <col min="7" max="7" width="47.28515625" style="15" customWidth="1"/>
    <col min="8" max="8" width="9.85546875" style="15" bestFit="1" customWidth="1"/>
    <col min="9" max="9" width="9.140625" style="15"/>
    <col min="10" max="10" width="30.140625" style="15" customWidth="1"/>
    <col min="11" max="11" width="9.85546875" style="15" bestFit="1" customWidth="1"/>
    <col min="12" max="12" width="9.140625" style="15"/>
    <col min="13" max="13" width="35.42578125" style="15" customWidth="1"/>
    <col min="14" max="16384" width="9.140625" style="15"/>
  </cols>
  <sheetData>
    <row r="1" spans="1:14" ht="60">
      <c r="A1" s="16" t="s">
        <v>65</v>
      </c>
      <c r="B1" s="16" t="s">
        <v>66</v>
      </c>
      <c r="C1" s="16" t="s">
        <v>67</v>
      </c>
      <c r="D1" s="18" t="s">
        <v>48</v>
      </c>
      <c r="E1" s="18" t="s">
        <v>49</v>
      </c>
      <c r="F1" s="18" t="s">
        <v>46</v>
      </c>
    </row>
    <row r="2" spans="1:14">
      <c r="A2" s="15" t="s">
        <v>33</v>
      </c>
      <c r="B2" s="15" t="str">
        <f>'Summer Calculator'!B3</f>
        <v>Choose Residency</v>
      </c>
      <c r="C2" s="44">
        <f>IF(B2="Resident","R",IF(B2="Non-Resident","NR",0))</f>
        <v>0</v>
      </c>
    </row>
    <row r="3" spans="1:14">
      <c r="A3" s="15" t="s">
        <v>29</v>
      </c>
      <c r="B3" s="15" t="str">
        <f>'Summer Calculator'!B5</f>
        <v>Graduate/Professional</v>
      </c>
      <c r="C3" s="44" t="str">
        <f>IF(B3="Undergraduate","UG",IF(B3="Graduate/Professional","GR",0))</f>
        <v>GR</v>
      </c>
    </row>
    <row r="4" spans="1:14">
      <c r="A4" s="15" t="s">
        <v>43</v>
      </c>
      <c r="B4" s="15" t="str">
        <f>'Summer Calculator'!B7</f>
        <v>Choose Level and College (Program)</v>
      </c>
      <c r="C4" s="44" t="s">
        <v>42</v>
      </c>
      <c r="D4" s="15" t="str">
        <f>VLOOKUP(B4,Tuition!A1:I317,5,FALSE)</f>
        <v>Resident Tuition, Fees, and College Tuition Per Credit Hour</v>
      </c>
      <c r="E4" s="15" t="str">
        <f>VLOOKUP(B4,Tuition!A1:J317,6,FALSE)</f>
        <v>Non-Resident Tuition, Fees, and College Tuition Per Credit Hour</v>
      </c>
      <c r="F4" s="15" t="str">
        <f>VLOOKUP(B4,Tuition!A1:K317,7,FALSE)</f>
        <v>Uncapped?</v>
      </c>
    </row>
    <row r="5" spans="1:14">
      <c r="A5" s="15" t="s">
        <v>71</v>
      </c>
      <c r="B5" s="15">
        <f>'Summer Calculator'!B9</f>
        <v>1</v>
      </c>
    </row>
    <row r="6" spans="1:14">
      <c r="A6" s="15" t="s">
        <v>72</v>
      </c>
      <c r="B6" s="15">
        <f>'Summer Calculator'!B11</f>
        <v>1</v>
      </c>
    </row>
    <row r="7" spans="1:14" ht="28.5">
      <c r="A7" s="45" t="s">
        <v>73</v>
      </c>
      <c r="B7" s="15">
        <f>IF(C3="UG",12,IF(C3="GR",9,"#VALUE"))</f>
        <v>9</v>
      </c>
    </row>
    <row r="9" spans="1:14" ht="15">
      <c r="K9" s="61" t="s">
        <v>88</v>
      </c>
    </row>
    <row r="10" spans="1:14" ht="28.5">
      <c r="A10" s="46" t="s">
        <v>68</v>
      </c>
      <c r="B10" s="63" t="str">
        <f>IF(C2="R",D4,IF(C2="NR",E4,"#VALUE"))</f>
        <v>#VALUE</v>
      </c>
      <c r="C10" s="59"/>
      <c r="D10" s="46" t="s">
        <v>4</v>
      </c>
      <c r="E10" s="62">
        <f>IF(AND(C3="UG",B5&gt;=12),475,(IF(AND(C3="UG",B5&gt;=9),356,(IF(AND(C3="UG",B5&gt;=6),238,(IF(AND(C3="UG",B5&lt;=5),119,0)))))))</f>
        <v>0</v>
      </c>
      <c r="F10" s="59"/>
      <c r="G10" s="59" t="s">
        <v>78</v>
      </c>
      <c r="H10" s="62">
        <f>IF(C3="UG",Other!#REF!,IF(C3="GR",Other!G5,"#VALUE"))</f>
        <v>302</v>
      </c>
      <c r="I10" s="59"/>
      <c r="J10" s="46" t="s">
        <v>81</v>
      </c>
      <c r="K10" s="63">
        <f>IF(B5&lt;6,0,IF(AND(B5&gt;=6,B6&lt;12),Other!E8*B6,IF(AND(B5&gt;=6,B6&gt;=12),Other!E8*12)))</f>
        <v>0</v>
      </c>
      <c r="L10" s="59"/>
      <c r="M10" s="46" t="s">
        <v>85</v>
      </c>
      <c r="N10" s="59">
        <f>IF(B6=0,"#VALUE",IF(B6&lt;12,Other!E6*B6,IF(B6&gt;=12,Other!E6*12,"#VALUE")))</f>
        <v>33</v>
      </c>
    </row>
    <row r="11" spans="1:14" ht="15">
      <c r="A11" s="46" t="s">
        <v>69</v>
      </c>
      <c r="B11" s="63">
        <f>IF(B5&lt;B7,B5,IF(B5&gt;=B7,B7,"#VALUE"))</f>
        <v>1</v>
      </c>
      <c r="C11" s="59"/>
      <c r="D11" s="46" t="s">
        <v>5</v>
      </c>
      <c r="E11" s="62">
        <f>IF(AND(C3="GR",B5&gt;=6),475,(IF(AND(C3="GR",B5&gt;=4),356,(IF(AND(C3="GR",B5=3),238,(IF(AND(C3="GR",B5&lt;=2),119,0)))))))</f>
        <v>119</v>
      </c>
      <c r="F11" s="59"/>
      <c r="G11" s="61" t="s">
        <v>80</v>
      </c>
      <c r="H11" s="62">
        <f>IF(B6=0,"#VALUE",IF(B6&lt;12,B6*H10,IF(B6&gt;=12,12*H10,"#VALUE")))</f>
        <v>302</v>
      </c>
      <c r="I11" s="59"/>
      <c r="J11" s="46" t="s">
        <v>82</v>
      </c>
      <c r="K11" s="63">
        <f>IF(B5&lt;3,0,IF(AND(B5&gt;=3,B6&lt;12),Other!E8*B6,IF(AND(B5&gt;=3,B6&gt;=12),Other!E8*12)))</f>
        <v>0</v>
      </c>
      <c r="L11" s="59"/>
      <c r="M11" s="46" t="s">
        <v>86</v>
      </c>
      <c r="N11" s="59">
        <f>IF(B6=0,"#VALUE",IF(B6&lt;12,Other!E7*B6,IF(B6&gt;=12,Other!E7*12,"#VALUE")))</f>
        <v>48</v>
      </c>
    </row>
    <row r="12" spans="1:14" ht="15">
      <c r="A12" s="46" t="s">
        <v>70</v>
      </c>
      <c r="B12" s="63">
        <f>B5</f>
        <v>1</v>
      </c>
      <c r="C12" s="59"/>
      <c r="D12" s="47" t="s">
        <v>84</v>
      </c>
      <c r="E12" s="62">
        <f>IF(C3="UG",E10,IF(C3="GR",E11,"#VALUE"))</f>
        <v>119</v>
      </c>
      <c r="F12" s="59"/>
      <c r="G12" s="59"/>
      <c r="H12" s="59"/>
      <c r="I12" s="59"/>
      <c r="J12" s="47" t="s">
        <v>83</v>
      </c>
      <c r="K12" s="62">
        <f>IF(C3="UG",K10,IF(C3="GR",K11,"#VALUE"))</f>
        <v>0</v>
      </c>
      <c r="L12" s="59"/>
      <c r="M12" s="47" t="s">
        <v>87</v>
      </c>
      <c r="N12" s="59" t="str">
        <f>IF(C2="R",N10,IF(C2="NR",N11,"#VALUE"))</f>
        <v>#VALUE</v>
      </c>
    </row>
    <row r="13" spans="1:14">
      <c r="A13" s="46" t="s">
        <v>74</v>
      </c>
      <c r="B13" s="63" t="str">
        <f>IF(F4="Y",B12,IF(F4="N",B11,"#VALUE"))</f>
        <v>#VALUE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4" ht="15">
      <c r="A14" s="47" t="s">
        <v>75</v>
      </c>
      <c r="B14" s="63" t="e">
        <f>B13*B10</f>
        <v>#VALUE!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3"/>
  <sheetViews>
    <sheetView workbookViewId="0">
      <selection activeCell="A3" sqref="A3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43" customFormat="1">
      <c r="A1" s="43" t="s">
        <v>58</v>
      </c>
      <c r="B1" s="43" t="s">
        <v>62</v>
      </c>
    </row>
    <row r="2" spans="1:2">
      <c r="A2" s="2" t="s">
        <v>1</v>
      </c>
      <c r="B2" s="2" t="s">
        <v>61</v>
      </c>
    </row>
    <row r="3" spans="1:2">
      <c r="A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Summer Calculator</vt:lpstr>
      <vt:lpstr>Tuition</vt:lpstr>
      <vt:lpstr>Books</vt:lpstr>
      <vt:lpstr>Other</vt:lpstr>
      <vt:lpstr>Calcs</vt:lpstr>
      <vt:lpstr>Defined Names</vt:lpstr>
      <vt:lpstr>Level</vt:lpstr>
      <vt:lpstr>Major</vt:lpstr>
      <vt:lpstr>Program</vt:lpstr>
      <vt:lpstr>Residency</vt:lpstr>
      <vt:lpstr>Tuition_Cost_per_Credit_Hour</vt:lpstr>
      <vt:lpstr>UG___University_College1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Nicole Solomon</cp:lastModifiedBy>
  <cp:lastPrinted>2015-04-02T12:05:05Z</cp:lastPrinted>
  <dcterms:created xsi:type="dcterms:W3CDTF">2007-01-27T22:30:57Z</dcterms:created>
  <dcterms:modified xsi:type="dcterms:W3CDTF">2022-02-09T19:51:13Z</dcterms:modified>
</cp:coreProperties>
</file>